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★マニュアル\インボイス\"/>
    </mc:Choice>
  </mc:AlternateContent>
  <xr:revisionPtr revIDLastSave="0" documentId="13_ncr:1_{334E6D3F-EC97-4877-99A9-814C29EF23F9}" xr6:coauthVersionLast="47" xr6:coauthVersionMax="47" xr10:uidLastSave="{00000000-0000-0000-0000-000000000000}"/>
  <bookViews>
    <workbookView xWindow="-120" yWindow="-120" windowWidth="20730" windowHeight="11160" firstSheet="11" activeTab="15" xr2:uid="{8C9A1365-0C4C-44BD-98C1-5055BB87B333}"/>
  </bookViews>
  <sheets>
    <sheet name="作成中" sheetId="7" state="hidden" r:id="rId1"/>
    <sheet name="作成中(備考あり)" sheetId="10" state="hidden" r:id="rId2"/>
    <sheet name="【履歴】請求書" sheetId="11" state="hidden" r:id="rId3"/>
    <sheet name="請求書" sheetId="12" state="hidden" r:id="rId4"/>
    <sheet name="請求書（2枚目あり）" sheetId="13" state="hidden" r:id="rId5"/>
    <sheet name="請求書(新フォーマット①)" sheetId="14" state="hidden" r:id="rId6"/>
    <sheet name="請求書(新フォーマット②)訂正前" sheetId="16" state="hidden" r:id="rId7"/>
    <sheet name="請求書(新フォーマット③" sheetId="18" state="hidden" r:id="rId8"/>
    <sheet name="請求書(新フォーマット④" sheetId="17" state="hidden" r:id="rId9"/>
    <sheet name="請求書(新フォーマット③) " sheetId="20" state="hidden" r:id="rId10"/>
    <sheet name="請求書(新フォーマット④)" sheetId="21" state="hidden" r:id="rId11"/>
    <sheet name="記入例①" sheetId="19" r:id="rId12"/>
    <sheet name="【再発行】請求書(新フォーマット)" sheetId="29" state="hidden" r:id="rId13"/>
    <sheet name="記入例②" sheetId="31" r:id="rId14"/>
    <sheet name="記入例③ 別紙明細" sheetId="34" r:id="rId15"/>
    <sheet name="【入力用】指定請求書" sheetId="30" r:id="rId16"/>
    <sheet name="【入力用】別紙明細" sheetId="33" r:id="rId17"/>
    <sheet name="リスト" sheetId="8" state="hidden" r:id="rId18"/>
    <sheet name="【説明会用】請求書(新フォーマット②)" sheetId="22" state="hidden" r:id="rId19"/>
    <sheet name="【説明会用修正】請求書(新フォーマット②)" sheetId="25" state="hidden" r:id="rId20"/>
    <sheet name="【説明会用ＮＥＴ対応】請求書(新フォーマット②) " sheetId="27" state="hidden" r:id="rId21"/>
    <sheet name="Sheet1 (3)" sheetId="4" state="hidden" r:id="rId22"/>
    <sheet name="Sheet1 (4)" sheetId="6" state="hidden" r:id="rId23"/>
    <sheet name="Sheet1 (2)" sheetId="3" state="hidden" r:id="rId24"/>
    <sheet name="Sheet1" sheetId="1" state="hidden" r:id="rId25"/>
    <sheet name="Sheet2" sheetId="2" state="hidden" r:id="rId26"/>
  </sheets>
  <definedNames>
    <definedName name="_xlnm.Print_Area" localSheetId="12">'【再発行】請求書(新フォーマット)'!$A$1:$AH$108</definedName>
    <definedName name="_xlnm.Print_Area" localSheetId="18">'【説明会用】請求書(新フォーマット②)'!$A$1:$AH$36</definedName>
    <definedName name="_xlnm.Print_Area" localSheetId="20">'【説明会用ＮＥＴ対応】請求書(新フォーマット②) '!$A$1:$AH$37</definedName>
    <definedName name="_xlnm.Print_Area" localSheetId="19">'【説明会用修正】請求書(新フォーマット②)'!$A$1:$AH$36</definedName>
    <definedName name="_xlnm.Print_Area" localSheetId="15">【入力用】指定請求書!$A$1:$AH$108</definedName>
    <definedName name="_xlnm.Print_Area" localSheetId="16">【入力用】別紙明細!$A$1:$J$33</definedName>
    <definedName name="_xlnm.Print_Area" localSheetId="2">【履歴】請求書!$A$1:$AH$114</definedName>
    <definedName name="_xlnm.Print_Area" localSheetId="24">Sheet1!$A$1:$AB$34</definedName>
    <definedName name="_xlnm.Print_Area" localSheetId="23">'Sheet1 (2)'!$A$1:$AB$33</definedName>
    <definedName name="_xlnm.Print_Area" localSheetId="21">'Sheet1 (3)'!$A$1:$Y$35</definedName>
    <definedName name="_xlnm.Print_Area" localSheetId="22">'Sheet1 (4)'!$A$1:$Y$34</definedName>
    <definedName name="_xlnm.Print_Area" localSheetId="11">記入例①!$A$1:$AH$40</definedName>
    <definedName name="_xlnm.Print_Area" localSheetId="13">記入例②!$A$1:$AH$40</definedName>
    <definedName name="_xlnm.Print_Area" localSheetId="14">'記入例③ 別紙明細'!$A$1:$J$42</definedName>
    <definedName name="_xlnm.Print_Area" localSheetId="0">作成中!$A$1:$AH$114</definedName>
    <definedName name="_xlnm.Print_Area" localSheetId="1">'作成中(備考あり)'!$A$1:$AN$114</definedName>
    <definedName name="_xlnm.Print_Area" localSheetId="3">請求書!$A$1:$AH$114</definedName>
    <definedName name="_xlnm.Print_Area" localSheetId="4">'請求書（2枚目あり）'!$A$1:$AH$74</definedName>
    <definedName name="_xlnm.Print_Area" localSheetId="5">'請求書(新フォーマット①)'!$A$1:$AH$114</definedName>
    <definedName name="_xlnm.Print_Area" localSheetId="6">'請求書(新フォーマット②)訂正前'!$A$1:$AH$114</definedName>
    <definedName name="_xlnm.Print_Area" localSheetId="7">'請求書(新フォーマット③'!$A$1:$AH$114</definedName>
    <definedName name="_xlnm.Print_Area" localSheetId="9">'請求書(新フォーマット③) '!$A$1:$AH$110</definedName>
    <definedName name="_xlnm.Print_Area" localSheetId="8">'請求書(新フォーマット④'!$A$1:$AH$114</definedName>
    <definedName name="_xlnm.Print_Area" localSheetId="10">'請求書(新フォーマット④)'!$A$1:$AH$109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30" l="1"/>
  <c r="H8" i="33"/>
  <c r="H14" i="33"/>
  <c r="J29" i="33"/>
  <c r="J4" i="33"/>
  <c r="Y46" i="30"/>
  <c r="J30" i="33"/>
  <c r="Y82" i="30"/>
  <c r="Y80" i="30"/>
  <c r="Y44" i="30"/>
  <c r="E43" i="30"/>
  <c r="J3" i="33" l="1"/>
  <c r="J10" i="34"/>
  <c r="J9" i="34"/>
  <c r="B40" i="30"/>
  <c r="D10" i="34"/>
  <c r="A10" i="34"/>
  <c r="H18" i="34" l="1"/>
  <c r="H13" i="34"/>
  <c r="H14" i="34"/>
  <c r="H32" i="34"/>
  <c r="H31" i="34"/>
  <c r="H30" i="34"/>
  <c r="H29" i="34"/>
  <c r="H28" i="34"/>
  <c r="H27" i="34"/>
  <c r="H26" i="34"/>
  <c r="J37" i="34" s="1"/>
  <c r="H25" i="34"/>
  <c r="J36" i="34" s="1"/>
  <c r="H24" i="34"/>
  <c r="H23" i="34"/>
  <c r="H22" i="34"/>
  <c r="H21" i="34"/>
  <c r="H20" i="34"/>
  <c r="H19" i="34"/>
  <c r="H17" i="34"/>
  <c r="H16" i="34"/>
  <c r="H15" i="34"/>
  <c r="W28" i="31"/>
  <c r="W30" i="31"/>
  <c r="D4" i="33"/>
  <c r="A4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3" i="33"/>
  <c r="H12" i="33"/>
  <c r="H11" i="33"/>
  <c r="H10" i="33"/>
  <c r="H9" i="33"/>
  <c r="H7" i="33"/>
  <c r="J31" i="33" s="1"/>
  <c r="J35" i="34" l="1"/>
  <c r="H33" i="34"/>
  <c r="H27" i="33"/>
  <c r="W38" i="31"/>
  <c r="W32" i="31"/>
  <c r="AA37" i="31"/>
  <c r="W36" i="31"/>
  <c r="AA36" i="31" l="1"/>
  <c r="AE38" i="31"/>
  <c r="W37" i="31"/>
  <c r="W39" i="31" s="1"/>
  <c r="AE86" i="30"/>
  <c r="Y86" i="30"/>
  <c r="AA78" i="30"/>
  <c r="AA76" i="30"/>
  <c r="AF75" i="30"/>
  <c r="AC75" i="30"/>
  <c r="Z75" i="30"/>
  <c r="E81" i="30"/>
  <c r="E79" i="30"/>
  <c r="B76" i="30"/>
  <c r="AF39" i="30"/>
  <c r="AC39" i="30"/>
  <c r="Z39" i="30"/>
  <c r="AE50" i="30"/>
  <c r="Y50" i="30"/>
  <c r="AA42" i="30"/>
  <c r="AA40" i="30"/>
  <c r="E45" i="30"/>
  <c r="AA39" i="31" l="1"/>
  <c r="AE36" i="31"/>
  <c r="AE37" i="31"/>
  <c r="O54" i="30"/>
  <c r="W20" i="30"/>
  <c r="W22" i="30"/>
  <c r="W24" i="30"/>
  <c r="W26" i="30"/>
  <c r="AE39" i="31" l="1"/>
  <c r="AA106" i="30"/>
  <c r="AC100" i="30"/>
  <c r="AA100" i="30"/>
  <c r="S100" i="30"/>
  <c r="Q100" i="30"/>
  <c r="O100" i="30"/>
  <c r="C100" i="30"/>
  <c r="B100" i="30"/>
  <c r="A100" i="30"/>
  <c r="AC98" i="30"/>
  <c r="AA98" i="30"/>
  <c r="W98" i="30"/>
  <c r="S98" i="30"/>
  <c r="Q98" i="30"/>
  <c r="O98" i="30"/>
  <c r="C98" i="30"/>
  <c r="B98" i="30"/>
  <c r="A98" i="30"/>
  <c r="AC96" i="30"/>
  <c r="AA96" i="30"/>
  <c r="S96" i="30"/>
  <c r="Q96" i="30"/>
  <c r="O96" i="30"/>
  <c r="C96" i="30"/>
  <c r="B96" i="30"/>
  <c r="A96" i="30"/>
  <c r="AC94" i="30"/>
  <c r="AA94" i="30"/>
  <c r="S94" i="30"/>
  <c r="Q94" i="30"/>
  <c r="O94" i="30"/>
  <c r="C94" i="30"/>
  <c r="B94" i="30"/>
  <c r="A94" i="30"/>
  <c r="AC92" i="30"/>
  <c r="AA92" i="30"/>
  <c r="S92" i="30"/>
  <c r="Q92" i="30"/>
  <c r="O92" i="30"/>
  <c r="C92" i="30"/>
  <c r="B92" i="30"/>
  <c r="A92" i="30"/>
  <c r="AC90" i="30"/>
  <c r="AA90" i="30"/>
  <c r="S90" i="30"/>
  <c r="Q90" i="30"/>
  <c r="O90" i="30"/>
  <c r="C90" i="30"/>
  <c r="B90" i="30"/>
  <c r="A90" i="30"/>
  <c r="AA70" i="30"/>
  <c r="AC64" i="30"/>
  <c r="AA64" i="30"/>
  <c r="S64" i="30"/>
  <c r="Q64" i="30"/>
  <c r="O64" i="30"/>
  <c r="C64" i="30"/>
  <c r="B64" i="30"/>
  <c r="A64" i="30"/>
  <c r="AC62" i="30"/>
  <c r="AA62" i="30"/>
  <c r="S62" i="30"/>
  <c r="Q62" i="30"/>
  <c r="O62" i="30"/>
  <c r="C62" i="30"/>
  <c r="B62" i="30"/>
  <c r="A62" i="30"/>
  <c r="AC60" i="30"/>
  <c r="AA60" i="30"/>
  <c r="W60" i="30"/>
  <c r="S60" i="30"/>
  <c r="Q60" i="30"/>
  <c r="O60" i="30"/>
  <c r="C60" i="30"/>
  <c r="B60" i="30"/>
  <c r="A60" i="30"/>
  <c r="AC58" i="30"/>
  <c r="AA58" i="30"/>
  <c r="S58" i="30"/>
  <c r="Q58" i="30"/>
  <c r="O58" i="30"/>
  <c r="C58" i="30"/>
  <c r="B58" i="30"/>
  <c r="A58" i="30"/>
  <c r="AC56" i="30"/>
  <c r="AA56" i="30"/>
  <c r="S56" i="30"/>
  <c r="Q56" i="30"/>
  <c r="O56" i="30"/>
  <c r="C56" i="30"/>
  <c r="B56" i="30"/>
  <c r="A56" i="30"/>
  <c r="AC54" i="30"/>
  <c r="AA54" i="30"/>
  <c r="S54" i="30"/>
  <c r="Q54" i="30"/>
  <c r="C54" i="30"/>
  <c r="B54" i="30"/>
  <c r="A54" i="30"/>
  <c r="W34" i="30"/>
  <c r="AE34" i="30" s="1"/>
  <c r="AA33" i="30"/>
  <c r="AA69" i="30" s="1"/>
  <c r="W33" i="30"/>
  <c r="W105" i="30" s="1"/>
  <c r="W28" i="30"/>
  <c r="W100" i="30" s="1"/>
  <c r="W62" i="30"/>
  <c r="W96" i="30"/>
  <c r="W58" i="30"/>
  <c r="W32" i="30"/>
  <c r="W54" i="30"/>
  <c r="AA106" i="29"/>
  <c r="AC100" i="29"/>
  <c r="AA100" i="29"/>
  <c r="S100" i="29"/>
  <c r="Q100" i="29"/>
  <c r="O100" i="29"/>
  <c r="C100" i="29"/>
  <c r="B100" i="29"/>
  <c r="A100" i="29"/>
  <c r="AC98" i="29"/>
  <c r="AA98" i="29"/>
  <c r="S98" i="29"/>
  <c r="Q98" i="29"/>
  <c r="O98" i="29"/>
  <c r="C98" i="29"/>
  <c r="B98" i="29"/>
  <c r="A98" i="29"/>
  <c r="AC96" i="29"/>
  <c r="AA96" i="29"/>
  <c r="S96" i="29"/>
  <c r="Q96" i="29"/>
  <c r="O96" i="29"/>
  <c r="C96" i="29"/>
  <c r="B96" i="29"/>
  <c r="A96" i="29"/>
  <c r="AC94" i="29"/>
  <c r="AA94" i="29"/>
  <c r="S94" i="29"/>
  <c r="Q94" i="29"/>
  <c r="O94" i="29"/>
  <c r="C94" i="29"/>
  <c r="B94" i="29"/>
  <c r="A94" i="29"/>
  <c r="AC92" i="29"/>
  <c r="AA92" i="29"/>
  <c r="S92" i="29"/>
  <c r="Q92" i="29"/>
  <c r="O92" i="29"/>
  <c r="C92" i="29"/>
  <c r="B92" i="29"/>
  <c r="A92" i="29"/>
  <c r="AC90" i="29"/>
  <c r="AA90" i="29"/>
  <c r="S90" i="29"/>
  <c r="Q90" i="29"/>
  <c r="O90" i="29"/>
  <c r="C90" i="29"/>
  <c r="B90" i="29"/>
  <c r="A90" i="29"/>
  <c r="AE86" i="29"/>
  <c r="Y86" i="29"/>
  <c r="Z82" i="29"/>
  <c r="E81" i="29"/>
  <c r="Z80" i="29"/>
  <c r="E79" i="29"/>
  <c r="AA78" i="29"/>
  <c r="AA76" i="29"/>
  <c r="B76" i="29"/>
  <c r="AF75" i="29"/>
  <c r="AC75" i="29"/>
  <c r="Z75" i="29"/>
  <c r="AA70" i="29"/>
  <c r="AC64" i="29"/>
  <c r="AA64" i="29"/>
  <c r="S64" i="29"/>
  <c r="Q64" i="29"/>
  <c r="O64" i="29"/>
  <c r="C64" i="29"/>
  <c r="B64" i="29"/>
  <c r="A64" i="29"/>
  <c r="AC62" i="29"/>
  <c r="AA62" i="29"/>
  <c r="S62" i="29"/>
  <c r="Q62" i="29"/>
  <c r="O62" i="29"/>
  <c r="C62" i="29"/>
  <c r="B62" i="29"/>
  <c r="A62" i="29"/>
  <c r="AC60" i="29"/>
  <c r="AA60" i="29"/>
  <c r="S60" i="29"/>
  <c r="Q60" i="29"/>
  <c r="O60" i="29"/>
  <c r="C60" i="29"/>
  <c r="B60" i="29"/>
  <c r="A60" i="29"/>
  <c r="AC58" i="29"/>
  <c r="AA58" i="29"/>
  <c r="S58" i="29"/>
  <c r="Q58" i="29"/>
  <c r="O58" i="29"/>
  <c r="C58" i="29"/>
  <c r="B58" i="29"/>
  <c r="A58" i="29"/>
  <c r="AC56" i="29"/>
  <c r="AA56" i="29"/>
  <c r="S56" i="29"/>
  <c r="Q56" i="29"/>
  <c r="O56" i="29"/>
  <c r="C56" i="29"/>
  <c r="B56" i="29"/>
  <c r="A56" i="29"/>
  <c r="AC54" i="29"/>
  <c r="AA54" i="29"/>
  <c r="S54" i="29"/>
  <c r="Q54" i="29"/>
  <c r="O54" i="29"/>
  <c r="C54" i="29"/>
  <c r="B54" i="29"/>
  <c r="A54" i="29"/>
  <c r="AE50" i="29"/>
  <c r="Y50" i="29"/>
  <c r="Z46" i="29"/>
  <c r="E45" i="29"/>
  <c r="Z44" i="29"/>
  <c r="E43" i="29"/>
  <c r="AA42" i="29"/>
  <c r="AA40" i="29"/>
  <c r="B40" i="29"/>
  <c r="AF39" i="29"/>
  <c r="AC39" i="29"/>
  <c r="Z39" i="29"/>
  <c r="W28" i="29"/>
  <c r="W100" i="29" s="1"/>
  <c r="W26" i="29"/>
  <c r="W62" i="29" s="1"/>
  <c r="W24" i="29"/>
  <c r="W96" i="29" s="1"/>
  <c r="W22" i="29"/>
  <c r="W58" i="29" s="1"/>
  <c r="W20" i="29"/>
  <c r="W56" i="29" s="1"/>
  <c r="W18" i="29"/>
  <c r="W54" i="29" s="1"/>
  <c r="W19" i="27"/>
  <c r="W21" i="27"/>
  <c r="W23" i="27"/>
  <c r="W25" i="27"/>
  <c r="W34" i="27" s="1"/>
  <c r="W27" i="27"/>
  <c r="W28" i="25"/>
  <c r="W26" i="25"/>
  <c r="W24" i="25"/>
  <c r="W33" i="25" s="1"/>
  <c r="W22" i="25"/>
  <c r="W20" i="25"/>
  <c r="W18" i="25"/>
  <c r="W28" i="22"/>
  <c r="W26" i="22"/>
  <c r="W34" i="22" s="1"/>
  <c r="W24" i="22"/>
  <c r="W22" i="22"/>
  <c r="W20" i="22"/>
  <c r="W18" i="22"/>
  <c r="Z48" i="14"/>
  <c r="AD110" i="21"/>
  <c r="AE108" i="21"/>
  <c r="AA108" i="21"/>
  <c r="W108" i="21"/>
  <c r="AA106" i="21"/>
  <c r="AA100" i="21"/>
  <c r="S100" i="21"/>
  <c r="Q100" i="21"/>
  <c r="O100" i="21"/>
  <c r="C100" i="21"/>
  <c r="B100" i="21"/>
  <c r="A100" i="21"/>
  <c r="AA98" i="21"/>
  <c r="S98" i="21"/>
  <c r="Q98" i="21"/>
  <c r="O98" i="21"/>
  <c r="C98" i="21"/>
  <c r="B98" i="21"/>
  <c r="A98" i="21"/>
  <c r="AA96" i="21"/>
  <c r="S96" i="21"/>
  <c r="Q96" i="21"/>
  <c r="O96" i="21"/>
  <c r="C96" i="21"/>
  <c r="B96" i="21"/>
  <c r="A96" i="21"/>
  <c r="AA94" i="21"/>
  <c r="S94" i="21"/>
  <c r="Q94" i="21"/>
  <c r="O94" i="21"/>
  <c r="C94" i="21"/>
  <c r="B94" i="21"/>
  <c r="A94" i="21"/>
  <c r="AA92" i="21"/>
  <c r="S92" i="21"/>
  <c r="Q92" i="21"/>
  <c r="O92" i="21"/>
  <c r="C92" i="21"/>
  <c r="B92" i="21"/>
  <c r="A92" i="21"/>
  <c r="AA90" i="21"/>
  <c r="S90" i="21"/>
  <c r="Q90" i="21"/>
  <c r="O90" i="21"/>
  <c r="C90" i="21"/>
  <c r="B90" i="21"/>
  <c r="A90" i="21"/>
  <c r="AE86" i="21"/>
  <c r="Y86" i="21"/>
  <c r="Z82" i="21"/>
  <c r="E81" i="21"/>
  <c r="Z80" i="21"/>
  <c r="E79" i="21"/>
  <c r="AA78" i="21"/>
  <c r="AA76" i="21"/>
  <c r="B76" i="21"/>
  <c r="AF75" i="21"/>
  <c r="AC75" i="21"/>
  <c r="Z75" i="21"/>
  <c r="A75" i="21"/>
  <c r="AD72" i="21"/>
  <c r="AE70" i="21"/>
  <c r="AA70" i="21"/>
  <c r="W70" i="21"/>
  <c r="AA68" i="21"/>
  <c r="AC62" i="21"/>
  <c r="AC100" i="21" s="1"/>
  <c r="AA62" i="21"/>
  <c r="S62" i="21"/>
  <c r="Q62" i="21"/>
  <c r="O62" i="21"/>
  <c r="C62" i="21"/>
  <c r="B62" i="21"/>
  <c r="A62" i="21"/>
  <c r="AC60" i="21"/>
  <c r="AC98" i="21" s="1"/>
  <c r="AA60" i="21"/>
  <c r="S60" i="21"/>
  <c r="Q60" i="21"/>
  <c r="O60" i="21"/>
  <c r="C60" i="21"/>
  <c r="B60" i="21"/>
  <c r="A60" i="21"/>
  <c r="AC58" i="21"/>
  <c r="AC96" i="21" s="1"/>
  <c r="AA58" i="21"/>
  <c r="S58" i="21"/>
  <c r="Q58" i="21"/>
  <c r="O58" i="21"/>
  <c r="C58" i="21"/>
  <c r="B58" i="21"/>
  <c r="A58" i="21"/>
  <c r="AC56" i="21"/>
  <c r="AC94" i="21" s="1"/>
  <c r="AA56" i="21"/>
  <c r="S56" i="21"/>
  <c r="Q56" i="21"/>
  <c r="O56" i="21"/>
  <c r="C56" i="21"/>
  <c r="B56" i="21"/>
  <c r="A56" i="21"/>
  <c r="AC54" i="21"/>
  <c r="AC92" i="21" s="1"/>
  <c r="AA54" i="21"/>
  <c r="S54" i="21"/>
  <c r="Q54" i="21"/>
  <c r="O54" i="21"/>
  <c r="C54" i="21"/>
  <c r="B54" i="21"/>
  <c r="A54" i="21"/>
  <c r="AC52" i="21"/>
  <c r="AC90" i="21" s="1"/>
  <c r="AA52" i="21"/>
  <c r="W52" i="21"/>
  <c r="S52" i="21"/>
  <c r="Q52" i="21"/>
  <c r="O52" i="21"/>
  <c r="C52" i="21"/>
  <c r="B52" i="21"/>
  <c r="A52" i="21"/>
  <c r="AE48" i="21"/>
  <c r="Y48" i="21"/>
  <c r="Z44" i="21"/>
  <c r="E43" i="21"/>
  <c r="Z42" i="21"/>
  <c r="E41" i="21"/>
  <c r="AA40" i="21"/>
  <c r="AA38" i="21"/>
  <c r="B38" i="21"/>
  <c r="AF37" i="21"/>
  <c r="AC37" i="21"/>
  <c r="Z37" i="21"/>
  <c r="A37" i="21"/>
  <c r="W28" i="21"/>
  <c r="W100" i="21" s="1"/>
  <c r="W26" i="21"/>
  <c r="W32" i="21" s="1"/>
  <c r="W24" i="21"/>
  <c r="W58" i="21" s="1"/>
  <c r="W22" i="21"/>
  <c r="W56" i="21" s="1"/>
  <c r="W20" i="21"/>
  <c r="W92" i="21" s="1"/>
  <c r="W18" i="21"/>
  <c r="W90" i="21" s="1"/>
  <c r="AD111" i="20"/>
  <c r="AE109" i="20"/>
  <c r="AA109" i="20"/>
  <c r="W109" i="20"/>
  <c r="AA107" i="20"/>
  <c r="AA101" i="20"/>
  <c r="S101" i="20"/>
  <c r="Q101" i="20"/>
  <c r="O101" i="20"/>
  <c r="C101" i="20"/>
  <c r="B101" i="20"/>
  <c r="A101" i="20"/>
  <c r="AA99" i="20"/>
  <c r="S99" i="20"/>
  <c r="Q99" i="20"/>
  <c r="O99" i="20"/>
  <c r="C99" i="20"/>
  <c r="B99" i="20"/>
  <c r="A99" i="20"/>
  <c r="AA97" i="20"/>
  <c r="S97" i="20"/>
  <c r="Q97" i="20"/>
  <c r="O97" i="20"/>
  <c r="C97" i="20"/>
  <c r="B97" i="20"/>
  <c r="A97" i="20"/>
  <c r="AA95" i="20"/>
  <c r="S95" i="20"/>
  <c r="Q95" i="20"/>
  <c r="O95" i="20"/>
  <c r="C95" i="20"/>
  <c r="B95" i="20"/>
  <c r="A95" i="20"/>
  <c r="AA93" i="20"/>
  <c r="S93" i="20"/>
  <c r="Q93" i="20"/>
  <c r="O93" i="20"/>
  <c r="C93" i="20"/>
  <c r="B93" i="20"/>
  <c r="A93" i="20"/>
  <c r="AA91" i="20"/>
  <c r="S91" i="20"/>
  <c r="Q91" i="20"/>
  <c r="O91" i="20"/>
  <c r="C91" i="20"/>
  <c r="B91" i="20"/>
  <c r="A91" i="20"/>
  <c r="AE87" i="20"/>
  <c r="Y87" i="20"/>
  <c r="Z83" i="20"/>
  <c r="E82" i="20"/>
  <c r="Z81" i="20"/>
  <c r="E80" i="20"/>
  <c r="AA79" i="20"/>
  <c r="AA77" i="20"/>
  <c r="B77" i="20"/>
  <c r="AF76" i="20"/>
  <c r="AC76" i="20"/>
  <c r="Z76" i="20"/>
  <c r="A76" i="20"/>
  <c r="AD73" i="20"/>
  <c r="AE71" i="20"/>
  <c r="AA71" i="20"/>
  <c r="W71" i="20"/>
  <c r="AA69" i="20"/>
  <c r="AC63" i="20"/>
  <c r="AC101" i="20" s="1"/>
  <c r="AA63" i="20"/>
  <c r="S63" i="20"/>
  <c r="Q63" i="20"/>
  <c r="O63" i="20"/>
  <c r="C63" i="20"/>
  <c r="B63" i="20"/>
  <c r="A63" i="20"/>
  <c r="AC61" i="20"/>
  <c r="AC99" i="20" s="1"/>
  <c r="AA61" i="20"/>
  <c r="S61" i="20"/>
  <c r="Q61" i="20"/>
  <c r="O61" i="20"/>
  <c r="C61" i="20"/>
  <c r="B61" i="20"/>
  <c r="A61" i="20"/>
  <c r="AC59" i="20"/>
  <c r="AC97" i="20" s="1"/>
  <c r="AA59" i="20"/>
  <c r="S59" i="20"/>
  <c r="Q59" i="20"/>
  <c r="O59" i="20"/>
  <c r="C59" i="20"/>
  <c r="B59" i="20"/>
  <c r="A59" i="20"/>
  <c r="AC57" i="20"/>
  <c r="AC95" i="20" s="1"/>
  <c r="AA57" i="20"/>
  <c r="S57" i="20"/>
  <c r="Q57" i="20"/>
  <c r="O57" i="20"/>
  <c r="C57" i="20"/>
  <c r="B57" i="20"/>
  <c r="A57" i="20"/>
  <c r="AC55" i="20"/>
  <c r="AC93" i="20" s="1"/>
  <c r="AA55" i="20"/>
  <c r="S55" i="20"/>
  <c r="Q55" i="20"/>
  <c r="O55" i="20"/>
  <c r="C55" i="20"/>
  <c r="B55" i="20"/>
  <c r="A55" i="20"/>
  <c r="AC53" i="20"/>
  <c r="AC91" i="20" s="1"/>
  <c r="AA53" i="20"/>
  <c r="S53" i="20"/>
  <c r="Q53" i="20"/>
  <c r="O53" i="20"/>
  <c r="C53" i="20"/>
  <c r="B53" i="20"/>
  <c r="A53" i="20"/>
  <c r="AE49" i="20"/>
  <c r="Y49" i="20"/>
  <c r="Z45" i="20"/>
  <c r="E44" i="20"/>
  <c r="Z43" i="20"/>
  <c r="E42" i="20"/>
  <c r="AA41" i="20"/>
  <c r="AA39" i="20"/>
  <c r="B39" i="20"/>
  <c r="AF38" i="20"/>
  <c r="AC38" i="20"/>
  <c r="Z38" i="20"/>
  <c r="A38" i="20"/>
  <c r="W33" i="20"/>
  <c r="W69" i="20" s="1"/>
  <c r="W28" i="20"/>
  <c r="W101" i="20" s="1"/>
  <c r="W26" i="20"/>
  <c r="W99" i="20" s="1"/>
  <c r="W24" i="20"/>
  <c r="W59" i="20" s="1"/>
  <c r="W22" i="20"/>
  <c r="W57" i="20" s="1"/>
  <c r="W20" i="20"/>
  <c r="W93" i="20" s="1"/>
  <c r="W18" i="20"/>
  <c r="W91" i="20" s="1"/>
  <c r="C65" i="14"/>
  <c r="C63" i="14"/>
  <c r="C61" i="14"/>
  <c r="C59" i="14"/>
  <c r="C57" i="14"/>
  <c r="C55" i="14"/>
  <c r="B65" i="14"/>
  <c r="B63" i="14"/>
  <c r="B61" i="14"/>
  <c r="B59" i="14"/>
  <c r="B57" i="14"/>
  <c r="B55" i="14"/>
  <c r="A65" i="14"/>
  <c r="A63" i="14"/>
  <c r="A61" i="14"/>
  <c r="A59" i="14"/>
  <c r="A57" i="14"/>
  <c r="A55" i="14"/>
  <c r="AC55" i="14"/>
  <c r="AC93" i="14" s="1"/>
  <c r="AA111" i="14"/>
  <c r="AA103" i="14"/>
  <c r="S103" i="14"/>
  <c r="Q103" i="14"/>
  <c r="O103" i="14"/>
  <c r="C103" i="14"/>
  <c r="B103" i="14"/>
  <c r="A103" i="14"/>
  <c r="AA101" i="14"/>
  <c r="S101" i="14"/>
  <c r="Q101" i="14"/>
  <c r="O101" i="14"/>
  <c r="C101" i="14"/>
  <c r="B101" i="14"/>
  <c r="A101" i="14"/>
  <c r="AA99" i="14"/>
  <c r="S99" i="14"/>
  <c r="Q99" i="14"/>
  <c r="O99" i="14"/>
  <c r="C99" i="14"/>
  <c r="B99" i="14"/>
  <c r="A99" i="14"/>
  <c r="AA97" i="14"/>
  <c r="S97" i="14"/>
  <c r="Q97" i="14"/>
  <c r="O97" i="14"/>
  <c r="C97" i="14"/>
  <c r="B97" i="14"/>
  <c r="A97" i="14"/>
  <c r="AA95" i="14"/>
  <c r="S95" i="14"/>
  <c r="Q95" i="14"/>
  <c r="O95" i="14"/>
  <c r="C95" i="14"/>
  <c r="B95" i="14"/>
  <c r="A95" i="14"/>
  <c r="AA93" i="14"/>
  <c r="S93" i="14"/>
  <c r="Q93" i="14"/>
  <c r="O93" i="14"/>
  <c r="C93" i="14"/>
  <c r="B93" i="14"/>
  <c r="A93" i="14"/>
  <c r="AE90" i="14"/>
  <c r="Y90" i="14"/>
  <c r="Z86" i="14"/>
  <c r="E85" i="14"/>
  <c r="Z84" i="14"/>
  <c r="E83" i="14"/>
  <c r="AA82" i="14"/>
  <c r="AA80" i="14"/>
  <c r="B80" i="14"/>
  <c r="AF79" i="14"/>
  <c r="AC79" i="14"/>
  <c r="Z79" i="14"/>
  <c r="AA73" i="14"/>
  <c r="AE52" i="14"/>
  <c r="Y52" i="14"/>
  <c r="Z46" i="14"/>
  <c r="AA44" i="14"/>
  <c r="AA42" i="14"/>
  <c r="AF41" i="14"/>
  <c r="AC41" i="14"/>
  <c r="Z41" i="14"/>
  <c r="AC65" i="14"/>
  <c r="AC103" i="14" s="1"/>
  <c r="AC63" i="14"/>
  <c r="AC101" i="14" s="1"/>
  <c r="AC61" i="14"/>
  <c r="AC99" i="14" s="1"/>
  <c r="AC59" i="14"/>
  <c r="AC97" i="14" s="1"/>
  <c r="AC57" i="14"/>
  <c r="AC95" i="14" s="1"/>
  <c r="AA65" i="14"/>
  <c r="AA63" i="14"/>
  <c r="AA61" i="14"/>
  <c r="AA59" i="14"/>
  <c r="AA57" i="14"/>
  <c r="AA55" i="14"/>
  <c r="S65" i="14"/>
  <c r="S63" i="14"/>
  <c r="S61" i="14"/>
  <c r="S59" i="14"/>
  <c r="S57" i="14"/>
  <c r="S55" i="14"/>
  <c r="Q65" i="14"/>
  <c r="Q63" i="14"/>
  <c r="Q61" i="14"/>
  <c r="Q59" i="14"/>
  <c r="Q57" i="14"/>
  <c r="Q55" i="14"/>
  <c r="O65" i="14"/>
  <c r="O63" i="14"/>
  <c r="O61" i="14"/>
  <c r="O59" i="14"/>
  <c r="O57" i="14"/>
  <c r="O55" i="14"/>
  <c r="E47" i="14"/>
  <c r="E45" i="14"/>
  <c r="B42" i="14"/>
  <c r="W38" i="19"/>
  <c r="AE38" i="19" s="1"/>
  <c r="W32" i="19"/>
  <c r="W30" i="19"/>
  <c r="W28" i="19"/>
  <c r="AA37" i="19" s="1"/>
  <c r="W26" i="19"/>
  <c r="W24" i="19"/>
  <c r="W22" i="19"/>
  <c r="W74" i="18"/>
  <c r="W33" i="18"/>
  <c r="W72" i="18" s="1"/>
  <c r="AD114" i="18"/>
  <c r="AA112" i="18"/>
  <c r="AA104" i="18"/>
  <c r="S104" i="18"/>
  <c r="Q104" i="18"/>
  <c r="O104" i="18"/>
  <c r="C104" i="18"/>
  <c r="B104" i="18"/>
  <c r="A104" i="18"/>
  <c r="AA102" i="18"/>
  <c r="S102" i="18"/>
  <c r="Q102" i="18"/>
  <c r="O102" i="18"/>
  <c r="C102" i="18"/>
  <c r="B102" i="18"/>
  <c r="A102" i="18"/>
  <c r="AA100" i="18"/>
  <c r="S100" i="18"/>
  <c r="Q100" i="18"/>
  <c r="O100" i="18"/>
  <c r="C100" i="18"/>
  <c r="B100" i="18"/>
  <c r="A100" i="18"/>
  <c r="AA98" i="18"/>
  <c r="S98" i="18"/>
  <c r="Q98" i="18"/>
  <c r="O98" i="18"/>
  <c r="C98" i="18"/>
  <c r="B98" i="18"/>
  <c r="A98" i="18"/>
  <c r="AA96" i="18"/>
  <c r="S96" i="18"/>
  <c r="Q96" i="18"/>
  <c r="O96" i="18"/>
  <c r="C96" i="18"/>
  <c r="B96" i="18"/>
  <c r="A96" i="18"/>
  <c r="AA94" i="18"/>
  <c r="S94" i="18"/>
  <c r="Q94" i="18"/>
  <c r="O94" i="18"/>
  <c r="C94" i="18"/>
  <c r="B94" i="18"/>
  <c r="A94" i="18"/>
  <c r="AE90" i="18"/>
  <c r="Y90" i="18"/>
  <c r="Z86" i="18"/>
  <c r="E85" i="18"/>
  <c r="Z84" i="18"/>
  <c r="E83" i="18"/>
  <c r="AA82" i="18"/>
  <c r="AA80" i="18"/>
  <c r="B80" i="18"/>
  <c r="AF79" i="18"/>
  <c r="AC79" i="18"/>
  <c r="Z79" i="18"/>
  <c r="A79" i="18"/>
  <c r="AD76" i="18"/>
  <c r="AA74" i="18"/>
  <c r="AC66" i="18"/>
  <c r="AC104" i="18" s="1"/>
  <c r="AA66" i="18"/>
  <c r="S66" i="18"/>
  <c r="Q66" i="18"/>
  <c r="O66" i="18"/>
  <c r="C66" i="18"/>
  <c r="B66" i="18"/>
  <c r="A66" i="18"/>
  <c r="AC64" i="18"/>
  <c r="AC102" i="18" s="1"/>
  <c r="AA64" i="18"/>
  <c r="S64" i="18"/>
  <c r="Q64" i="18"/>
  <c r="O64" i="18"/>
  <c r="C64" i="18"/>
  <c r="B64" i="18"/>
  <c r="A64" i="18"/>
  <c r="AC62" i="18"/>
  <c r="AC100" i="18" s="1"/>
  <c r="AA62" i="18"/>
  <c r="S62" i="18"/>
  <c r="Q62" i="18"/>
  <c r="O62" i="18"/>
  <c r="C62" i="18"/>
  <c r="B62" i="18"/>
  <c r="A62" i="18"/>
  <c r="AC60" i="18"/>
  <c r="AC98" i="18" s="1"/>
  <c r="AA60" i="18"/>
  <c r="S60" i="18"/>
  <c r="Q60" i="18"/>
  <c r="O60" i="18"/>
  <c r="C60" i="18"/>
  <c r="B60" i="18"/>
  <c r="A60" i="18"/>
  <c r="AC58" i="18"/>
  <c r="AC96" i="18" s="1"/>
  <c r="AA58" i="18"/>
  <c r="S58" i="18"/>
  <c r="Q58" i="18"/>
  <c r="O58" i="18"/>
  <c r="C58" i="18"/>
  <c r="B58" i="18"/>
  <c r="A58" i="18"/>
  <c r="AC56" i="18"/>
  <c r="AC94" i="18" s="1"/>
  <c r="AA56" i="18"/>
  <c r="S56" i="18"/>
  <c r="Q56" i="18"/>
  <c r="O56" i="18"/>
  <c r="C56" i="18"/>
  <c r="B56" i="18"/>
  <c r="A56" i="18"/>
  <c r="AE52" i="18"/>
  <c r="Y52" i="18"/>
  <c r="Z48" i="18"/>
  <c r="E47" i="18"/>
  <c r="Z46" i="18"/>
  <c r="E45" i="18"/>
  <c r="AA44" i="18"/>
  <c r="AA42" i="18"/>
  <c r="B42" i="18"/>
  <c r="AF41" i="18"/>
  <c r="AC41" i="18"/>
  <c r="Z41" i="18"/>
  <c r="A41" i="18"/>
  <c r="AA110" i="18"/>
  <c r="AA108" i="18"/>
  <c r="W27" i="18"/>
  <c r="W66" i="18" s="1"/>
  <c r="W25" i="18"/>
  <c r="W64" i="18" s="1"/>
  <c r="W23" i="18"/>
  <c r="W100" i="18" s="1"/>
  <c r="W21" i="18"/>
  <c r="W98" i="18" s="1"/>
  <c r="W19" i="18"/>
  <c r="W58" i="18" s="1"/>
  <c r="W17" i="18"/>
  <c r="W94" i="18" s="1"/>
  <c r="W33" i="29" l="1"/>
  <c r="W105" i="29" s="1"/>
  <c r="AA33" i="29"/>
  <c r="AA69" i="29" s="1"/>
  <c r="E17" i="31"/>
  <c r="AB31" i="21"/>
  <c r="W34" i="29"/>
  <c r="AE34" i="29" s="1"/>
  <c r="AE70" i="29" s="1"/>
  <c r="W32" i="20"/>
  <c r="W64" i="29"/>
  <c r="W32" i="29"/>
  <c r="AA32" i="29"/>
  <c r="AA68" i="29" s="1"/>
  <c r="W64" i="30"/>
  <c r="W106" i="30"/>
  <c r="AE70" i="30"/>
  <c r="AE106" i="30"/>
  <c r="W35" i="30"/>
  <c r="W68" i="30"/>
  <c r="W104" i="30"/>
  <c r="AA32" i="30"/>
  <c r="W69" i="30"/>
  <c r="AA105" i="30"/>
  <c r="W70" i="30"/>
  <c r="AE33" i="30"/>
  <c r="W90" i="30"/>
  <c r="W92" i="30"/>
  <c r="W56" i="30"/>
  <c r="W94" i="30"/>
  <c r="AE106" i="29"/>
  <c r="W60" i="29"/>
  <c r="W69" i="29"/>
  <c r="W98" i="29"/>
  <c r="W70" i="29"/>
  <c r="W90" i="29"/>
  <c r="W104" i="29"/>
  <c r="W68" i="29"/>
  <c r="W92" i="29"/>
  <c r="W94" i="29"/>
  <c r="W36" i="19"/>
  <c r="W37" i="19"/>
  <c r="W33" i="22"/>
  <c r="AA33" i="22"/>
  <c r="W33" i="27"/>
  <c r="W35" i="27"/>
  <c r="AA33" i="27"/>
  <c r="AA34" i="27"/>
  <c r="AE34" i="27" s="1"/>
  <c r="W34" i="25"/>
  <c r="W32" i="25"/>
  <c r="AA32" i="25"/>
  <c r="AA33" i="25"/>
  <c r="AE33" i="25" s="1"/>
  <c r="AA32" i="22"/>
  <c r="AA35" i="22" s="1"/>
  <c r="AE34" i="22"/>
  <c r="W32" i="22"/>
  <c r="AA36" i="19"/>
  <c r="W60" i="21"/>
  <c r="W31" i="21"/>
  <c r="AF31" i="21" s="1"/>
  <c r="W94" i="21"/>
  <c r="W68" i="21"/>
  <c r="AF32" i="21"/>
  <c r="W106" i="21"/>
  <c r="W54" i="21"/>
  <c r="W62" i="21"/>
  <c r="W96" i="21"/>
  <c r="W30" i="21"/>
  <c r="AB30" i="21"/>
  <c r="W98" i="21"/>
  <c r="W95" i="20"/>
  <c r="AA32" i="20"/>
  <c r="W55" i="20"/>
  <c r="W63" i="20"/>
  <c r="W97" i="20"/>
  <c r="W107" i="20"/>
  <c r="AE33" i="20"/>
  <c r="W53" i="20"/>
  <c r="W61" i="20"/>
  <c r="W31" i="20"/>
  <c r="AA31" i="20"/>
  <c r="W29" i="18"/>
  <c r="W31" i="18"/>
  <c r="W108" i="18" s="1"/>
  <c r="W102" i="18"/>
  <c r="W104" i="18"/>
  <c r="W60" i="18"/>
  <c r="W62" i="18"/>
  <c r="W96" i="18"/>
  <c r="W56" i="18"/>
  <c r="AA70" i="18"/>
  <c r="W110" i="18"/>
  <c r="AA72" i="18"/>
  <c r="W112" i="18"/>
  <c r="AD114" i="17"/>
  <c r="AA110" i="17"/>
  <c r="AA104" i="17"/>
  <c r="S104" i="17"/>
  <c r="Q104" i="17"/>
  <c r="O104" i="17"/>
  <c r="C104" i="17"/>
  <c r="B104" i="17"/>
  <c r="A104" i="17"/>
  <c r="AA102" i="17"/>
  <c r="S102" i="17"/>
  <c r="Q102" i="17"/>
  <c r="O102" i="17"/>
  <c r="C102" i="17"/>
  <c r="B102" i="17"/>
  <c r="A102" i="17"/>
  <c r="AA100" i="17"/>
  <c r="S100" i="17"/>
  <c r="Q100" i="17"/>
  <c r="O100" i="17"/>
  <c r="C100" i="17"/>
  <c r="B100" i="17"/>
  <c r="A100" i="17"/>
  <c r="AA98" i="17"/>
  <c r="S98" i="17"/>
  <c r="Q98" i="17"/>
  <c r="O98" i="17"/>
  <c r="C98" i="17"/>
  <c r="B98" i="17"/>
  <c r="A98" i="17"/>
  <c r="AA96" i="17"/>
  <c r="S96" i="17"/>
  <c r="Q96" i="17"/>
  <c r="O96" i="17"/>
  <c r="C96" i="17"/>
  <c r="B96" i="17"/>
  <c r="A96" i="17"/>
  <c r="AA94" i="17"/>
  <c r="S94" i="17"/>
  <c r="Q94" i="17"/>
  <c r="O94" i="17"/>
  <c r="C94" i="17"/>
  <c r="B94" i="17"/>
  <c r="A94" i="17"/>
  <c r="AE90" i="17"/>
  <c r="Y90" i="17"/>
  <c r="Z86" i="17"/>
  <c r="E85" i="17"/>
  <c r="Z84" i="17"/>
  <c r="E83" i="17"/>
  <c r="AA82" i="17"/>
  <c r="AA80" i="17"/>
  <c r="B80" i="17"/>
  <c r="AF79" i="17"/>
  <c r="AC79" i="17"/>
  <c r="Z79" i="17"/>
  <c r="A79" i="17"/>
  <c r="AD76" i="17"/>
  <c r="AA72" i="17"/>
  <c r="AC66" i="17"/>
  <c r="AC104" i="17" s="1"/>
  <c r="AA66" i="17"/>
  <c r="S66" i="17"/>
  <c r="Q66" i="17"/>
  <c r="O66" i="17"/>
  <c r="C66" i="17"/>
  <c r="B66" i="17"/>
  <c r="A66" i="17"/>
  <c r="AC64" i="17"/>
  <c r="AC102" i="17" s="1"/>
  <c r="AA64" i="17"/>
  <c r="S64" i="17"/>
  <c r="Q64" i="17"/>
  <c r="O64" i="17"/>
  <c r="C64" i="17"/>
  <c r="B64" i="17"/>
  <c r="A64" i="17"/>
  <c r="AC62" i="17"/>
  <c r="AC100" i="17" s="1"/>
  <c r="AA62" i="17"/>
  <c r="S62" i="17"/>
  <c r="Q62" i="17"/>
  <c r="O62" i="17"/>
  <c r="C62" i="17"/>
  <c r="B62" i="17"/>
  <c r="A62" i="17"/>
  <c r="AC60" i="17"/>
  <c r="AC98" i="17" s="1"/>
  <c r="AA60" i="17"/>
  <c r="S60" i="17"/>
  <c r="Q60" i="17"/>
  <c r="O60" i="17"/>
  <c r="C60" i="17"/>
  <c r="B60" i="17"/>
  <c r="A60" i="17"/>
  <c r="AC58" i="17"/>
  <c r="AC96" i="17" s="1"/>
  <c r="AA58" i="17"/>
  <c r="S58" i="17"/>
  <c r="Q58" i="17"/>
  <c r="O58" i="17"/>
  <c r="C58" i="17"/>
  <c r="B58" i="17"/>
  <c r="A58" i="17"/>
  <c r="AC56" i="17"/>
  <c r="AC94" i="17" s="1"/>
  <c r="AA56" i="17"/>
  <c r="S56" i="17"/>
  <c r="Q56" i="17"/>
  <c r="O56" i="17"/>
  <c r="C56" i="17"/>
  <c r="B56" i="17"/>
  <c r="A56" i="17"/>
  <c r="AE52" i="17"/>
  <c r="Y52" i="17"/>
  <c r="Z48" i="17"/>
  <c r="E47" i="17"/>
  <c r="Z46" i="17"/>
  <c r="E45" i="17"/>
  <c r="AA44" i="17"/>
  <c r="AA42" i="17"/>
  <c r="B42" i="17"/>
  <c r="AF41" i="17"/>
  <c r="AC41" i="17"/>
  <c r="Z41" i="17"/>
  <c r="A41" i="17"/>
  <c r="AA108" i="17"/>
  <c r="W108" i="17"/>
  <c r="W28" i="17"/>
  <c r="W66" i="17" s="1"/>
  <c r="W26" i="17"/>
  <c r="W64" i="17" s="1"/>
  <c r="W24" i="17"/>
  <c r="W22" i="17"/>
  <c r="W20" i="17"/>
  <c r="W96" i="17" s="1"/>
  <c r="W18" i="17"/>
  <c r="W56" i="17" s="1"/>
  <c r="AD114" i="16"/>
  <c r="AA112" i="16"/>
  <c r="AA104" i="16"/>
  <c r="S104" i="16"/>
  <c r="Q104" i="16"/>
  <c r="O104" i="16"/>
  <c r="C104" i="16"/>
  <c r="B104" i="16"/>
  <c r="A104" i="16"/>
  <c r="AA102" i="16"/>
  <c r="S102" i="16"/>
  <c r="Q102" i="16"/>
  <c r="O102" i="16"/>
  <c r="C102" i="16"/>
  <c r="B102" i="16"/>
  <c r="A102" i="16"/>
  <c r="AA100" i="16"/>
  <c r="S100" i="16"/>
  <c r="Q100" i="16"/>
  <c r="O100" i="16"/>
  <c r="C100" i="16"/>
  <c r="B100" i="16"/>
  <c r="A100" i="16"/>
  <c r="AA98" i="16"/>
  <c r="S98" i="16"/>
  <c r="Q98" i="16"/>
  <c r="O98" i="16"/>
  <c r="C98" i="16"/>
  <c r="B98" i="16"/>
  <c r="A98" i="16"/>
  <c r="AA96" i="16"/>
  <c r="S96" i="16"/>
  <c r="Q96" i="16"/>
  <c r="O96" i="16"/>
  <c r="C96" i="16"/>
  <c r="B96" i="16"/>
  <c r="A96" i="16"/>
  <c r="AA94" i="16"/>
  <c r="S94" i="16"/>
  <c r="Q94" i="16"/>
  <c r="O94" i="16"/>
  <c r="C94" i="16"/>
  <c r="B94" i="16"/>
  <c r="A94" i="16"/>
  <c r="AE90" i="16"/>
  <c r="Y90" i="16"/>
  <c r="Z86" i="16"/>
  <c r="E85" i="16"/>
  <c r="Z84" i="16"/>
  <c r="E83" i="16"/>
  <c r="AA82" i="16"/>
  <c r="AA80" i="16"/>
  <c r="B80" i="16"/>
  <c r="AF79" i="16"/>
  <c r="AC79" i="16"/>
  <c r="Z79" i="16"/>
  <c r="A79" i="16"/>
  <c r="AD76" i="16"/>
  <c r="AA74" i="16"/>
  <c r="AC66" i="16"/>
  <c r="AC104" i="16" s="1"/>
  <c r="AA66" i="16"/>
  <c r="S66" i="16"/>
  <c r="Q66" i="16"/>
  <c r="O66" i="16"/>
  <c r="C66" i="16"/>
  <c r="B66" i="16"/>
  <c r="A66" i="16"/>
  <c r="AC64" i="16"/>
  <c r="AC102" i="16" s="1"/>
  <c r="AA64" i="16"/>
  <c r="S64" i="16"/>
  <c r="Q64" i="16"/>
  <c r="O64" i="16"/>
  <c r="C64" i="16"/>
  <c r="B64" i="16"/>
  <c r="A64" i="16"/>
  <c r="AC62" i="16"/>
  <c r="AC100" i="16" s="1"/>
  <c r="AA62" i="16"/>
  <c r="S62" i="16"/>
  <c r="Q62" i="16"/>
  <c r="O62" i="16"/>
  <c r="C62" i="16"/>
  <c r="B62" i="16"/>
  <c r="A62" i="16"/>
  <c r="AC60" i="16"/>
  <c r="AC98" i="16" s="1"/>
  <c r="AA60" i="16"/>
  <c r="S60" i="16"/>
  <c r="Q60" i="16"/>
  <c r="O60" i="16"/>
  <c r="C60" i="16"/>
  <c r="B60" i="16"/>
  <c r="A60" i="16"/>
  <c r="AC58" i="16"/>
  <c r="AC96" i="16" s="1"/>
  <c r="AA58" i="16"/>
  <c r="S58" i="16"/>
  <c r="Q58" i="16"/>
  <c r="O58" i="16"/>
  <c r="C58" i="16"/>
  <c r="B58" i="16"/>
  <c r="A58" i="16"/>
  <c r="AC56" i="16"/>
  <c r="AC94" i="16" s="1"/>
  <c r="AA56" i="16"/>
  <c r="S56" i="16"/>
  <c r="Q56" i="16"/>
  <c r="O56" i="16"/>
  <c r="C56" i="16"/>
  <c r="B56" i="16"/>
  <c r="A56" i="16"/>
  <c r="AE52" i="16"/>
  <c r="Y52" i="16"/>
  <c r="Z48" i="16"/>
  <c r="E47" i="16"/>
  <c r="Z46" i="16"/>
  <c r="E45" i="16"/>
  <c r="AA44" i="16"/>
  <c r="AA42" i="16"/>
  <c r="B42" i="16"/>
  <c r="AF41" i="16"/>
  <c r="AC41" i="16"/>
  <c r="Z41" i="16"/>
  <c r="A41" i="16"/>
  <c r="W74" i="16"/>
  <c r="AA72" i="16"/>
  <c r="W28" i="16"/>
  <c r="W66" i="16" s="1"/>
  <c r="W26" i="16"/>
  <c r="W64" i="16" s="1"/>
  <c r="W24" i="16"/>
  <c r="W100" i="16" s="1"/>
  <c r="W22" i="16"/>
  <c r="W20" i="16"/>
  <c r="W58" i="16" s="1"/>
  <c r="W18" i="16"/>
  <c r="W94" i="16" s="1"/>
  <c r="W27" i="14"/>
  <c r="W25" i="14"/>
  <c r="W35" i="14" s="1"/>
  <c r="W23" i="14"/>
  <c r="W21" i="14"/>
  <c r="W19" i="14"/>
  <c r="W17" i="14"/>
  <c r="AD74" i="13"/>
  <c r="W64" i="13"/>
  <c r="W62" i="13"/>
  <c r="W60" i="13"/>
  <c r="W58" i="13"/>
  <c r="W56" i="13"/>
  <c r="W54" i="13"/>
  <c r="W52" i="13"/>
  <c r="W50" i="13"/>
  <c r="W48" i="13"/>
  <c r="W46" i="13"/>
  <c r="W44" i="13"/>
  <c r="W42" i="13"/>
  <c r="W36" i="13"/>
  <c r="W34" i="13"/>
  <c r="W32" i="13"/>
  <c r="W30" i="13"/>
  <c r="W28" i="13"/>
  <c r="W26" i="13"/>
  <c r="W24" i="13"/>
  <c r="AA70" i="13" s="1"/>
  <c r="W22" i="13"/>
  <c r="W20" i="13"/>
  <c r="W18" i="13"/>
  <c r="AD76" i="12"/>
  <c r="AD114" i="12"/>
  <c r="AA112" i="12"/>
  <c r="AA104" i="12"/>
  <c r="S104" i="12"/>
  <c r="Q104" i="12"/>
  <c r="O104" i="12"/>
  <c r="C104" i="12"/>
  <c r="B104" i="12"/>
  <c r="A104" i="12"/>
  <c r="AA102" i="12"/>
  <c r="S102" i="12"/>
  <c r="Q102" i="12"/>
  <c r="O102" i="12"/>
  <c r="C102" i="12"/>
  <c r="B102" i="12"/>
  <c r="A102" i="12"/>
  <c r="AA100" i="12"/>
  <c r="S100" i="12"/>
  <c r="Q100" i="12"/>
  <c r="O100" i="12"/>
  <c r="C100" i="12"/>
  <c r="B100" i="12"/>
  <c r="A100" i="12"/>
  <c r="AA98" i="12"/>
  <c r="S98" i="12"/>
  <c r="Q98" i="12"/>
  <c r="O98" i="12"/>
  <c r="C98" i="12"/>
  <c r="B98" i="12"/>
  <c r="A98" i="12"/>
  <c r="AA96" i="12"/>
  <c r="S96" i="12"/>
  <c r="Q96" i="12"/>
  <c r="O96" i="12"/>
  <c r="C96" i="12"/>
  <c r="B96" i="12"/>
  <c r="A96" i="12"/>
  <c r="AA94" i="12"/>
  <c r="S94" i="12"/>
  <c r="Q94" i="12"/>
  <c r="O94" i="12"/>
  <c r="C94" i="12"/>
  <c r="B94" i="12"/>
  <c r="A94" i="12"/>
  <c r="AE90" i="12"/>
  <c r="Y90" i="12"/>
  <c r="Z86" i="12"/>
  <c r="E85" i="12"/>
  <c r="Z84" i="12"/>
  <c r="E83" i="12"/>
  <c r="AA82" i="12"/>
  <c r="AA80" i="12"/>
  <c r="B80" i="12"/>
  <c r="AF79" i="12"/>
  <c r="AC79" i="12"/>
  <c r="Z79" i="12"/>
  <c r="A79" i="12"/>
  <c r="AA74" i="12"/>
  <c r="AC66" i="12"/>
  <c r="AC104" i="12" s="1"/>
  <c r="AA66" i="12"/>
  <c r="S66" i="12"/>
  <c r="Q66" i="12"/>
  <c r="O66" i="12"/>
  <c r="C66" i="12"/>
  <c r="B66" i="12"/>
  <c r="A66" i="12"/>
  <c r="AC64" i="12"/>
  <c r="AC102" i="12" s="1"/>
  <c r="AA64" i="12"/>
  <c r="S64" i="12"/>
  <c r="Q64" i="12"/>
  <c r="O64" i="12"/>
  <c r="C64" i="12"/>
  <c r="B64" i="12"/>
  <c r="A64" i="12"/>
  <c r="AC62" i="12"/>
  <c r="AC100" i="12" s="1"/>
  <c r="AA62" i="12"/>
  <c r="S62" i="12"/>
  <c r="Q62" i="12"/>
  <c r="O62" i="12"/>
  <c r="C62" i="12"/>
  <c r="B62" i="12"/>
  <c r="A62" i="12"/>
  <c r="AC60" i="12"/>
  <c r="AC98" i="12" s="1"/>
  <c r="AA60" i="12"/>
  <c r="S60" i="12"/>
  <c r="Q60" i="12"/>
  <c r="O60" i="12"/>
  <c r="C60" i="12"/>
  <c r="B60" i="12"/>
  <c r="A60" i="12"/>
  <c r="AC58" i="12"/>
  <c r="AC96" i="12" s="1"/>
  <c r="AA58" i="12"/>
  <c r="S58" i="12"/>
  <c r="Q58" i="12"/>
  <c r="O58" i="12"/>
  <c r="C58" i="12"/>
  <c r="B58" i="12"/>
  <c r="A58" i="12"/>
  <c r="AC56" i="12"/>
  <c r="AC94" i="12" s="1"/>
  <c r="AA56" i="12"/>
  <c r="S56" i="12"/>
  <c r="Q56" i="12"/>
  <c r="O56" i="12"/>
  <c r="C56" i="12"/>
  <c r="B56" i="12"/>
  <c r="A56" i="12"/>
  <c r="AE52" i="12"/>
  <c r="Y52" i="12"/>
  <c r="Z48" i="12"/>
  <c r="E47" i="12"/>
  <c r="Z46" i="12"/>
  <c r="E45" i="12"/>
  <c r="AA44" i="12"/>
  <c r="AA42" i="12"/>
  <c r="B42" i="12"/>
  <c r="AF41" i="12"/>
  <c r="AC41" i="12"/>
  <c r="Z41" i="12"/>
  <c r="A41" i="12"/>
  <c r="W28" i="12"/>
  <c r="W66" i="12" s="1"/>
  <c r="W26" i="12"/>
  <c r="W64" i="12" s="1"/>
  <c r="W24" i="12"/>
  <c r="W62" i="12" s="1"/>
  <c r="W22" i="12"/>
  <c r="W60" i="12" s="1"/>
  <c r="W20" i="12"/>
  <c r="W58" i="12" s="1"/>
  <c r="W18" i="12"/>
  <c r="W94" i="12" s="1"/>
  <c r="AA112" i="11"/>
  <c r="AA104" i="11"/>
  <c r="S104" i="11"/>
  <c r="Q104" i="11"/>
  <c r="O104" i="11"/>
  <c r="C104" i="11"/>
  <c r="B104" i="11"/>
  <c r="A104" i="11"/>
  <c r="AA102" i="11"/>
  <c r="S102" i="11"/>
  <c r="Q102" i="11"/>
  <c r="O102" i="11"/>
  <c r="C102" i="11"/>
  <c r="B102" i="11"/>
  <c r="A102" i="11"/>
  <c r="AA100" i="11"/>
  <c r="S100" i="11"/>
  <c r="Q100" i="11"/>
  <c r="O100" i="11"/>
  <c r="C100" i="11"/>
  <c r="B100" i="11"/>
  <c r="A100" i="11"/>
  <c r="AA98" i="11"/>
  <c r="S98" i="11"/>
  <c r="Q98" i="11"/>
  <c r="O98" i="11"/>
  <c r="C98" i="11"/>
  <c r="B98" i="11"/>
  <c r="A98" i="11"/>
  <c r="AA96" i="11"/>
  <c r="S96" i="11"/>
  <c r="Q96" i="11"/>
  <c r="O96" i="11"/>
  <c r="C96" i="11"/>
  <c r="B96" i="11"/>
  <c r="A96" i="11"/>
  <c r="AA94" i="11"/>
  <c r="S94" i="11"/>
  <c r="Q94" i="11"/>
  <c r="O94" i="11"/>
  <c r="C94" i="11"/>
  <c r="B94" i="11"/>
  <c r="A94" i="11"/>
  <c r="AE90" i="11"/>
  <c r="Y90" i="11"/>
  <c r="Z86" i="11"/>
  <c r="E85" i="11"/>
  <c r="Z84" i="11"/>
  <c r="E83" i="11"/>
  <c r="AA82" i="11"/>
  <c r="AA80" i="11"/>
  <c r="B80" i="11"/>
  <c r="AF79" i="11"/>
  <c r="AC79" i="11"/>
  <c r="Z79" i="11"/>
  <c r="A79" i="11"/>
  <c r="AC62" i="11"/>
  <c r="AC100" i="11" s="1"/>
  <c r="AC58" i="11"/>
  <c r="AC96" i="11" s="1"/>
  <c r="AC56" i="11"/>
  <c r="AC94" i="11" s="1"/>
  <c r="E47" i="11"/>
  <c r="E45" i="11"/>
  <c r="AE52" i="11"/>
  <c r="Y52" i="11"/>
  <c r="Z48" i="11"/>
  <c r="Z46" i="11"/>
  <c r="AA44" i="11"/>
  <c r="AA42" i="11"/>
  <c r="AF41" i="11"/>
  <c r="AC41" i="11"/>
  <c r="Z41" i="11"/>
  <c r="B42" i="11"/>
  <c r="A41" i="11"/>
  <c r="AA74" i="11"/>
  <c r="AC66" i="11"/>
  <c r="AC104" i="11" s="1"/>
  <c r="AA66" i="11"/>
  <c r="S66" i="11"/>
  <c r="Q66" i="11"/>
  <c r="O66" i="11"/>
  <c r="C66" i="11"/>
  <c r="B66" i="11"/>
  <c r="A66" i="11"/>
  <c r="AC64" i="11"/>
  <c r="AC102" i="11" s="1"/>
  <c r="AA64" i="11"/>
  <c r="S64" i="11"/>
  <c r="Q64" i="11"/>
  <c r="O64" i="11"/>
  <c r="C64" i="11"/>
  <c r="B64" i="11"/>
  <c r="A64" i="11"/>
  <c r="AA62" i="11"/>
  <c r="S62" i="11"/>
  <c r="Q62" i="11"/>
  <c r="O62" i="11"/>
  <c r="C62" i="11"/>
  <c r="B62" i="11"/>
  <c r="A62" i="11"/>
  <c r="AC60" i="11"/>
  <c r="AC98" i="11" s="1"/>
  <c r="AA60" i="11"/>
  <c r="S60" i="11"/>
  <c r="Q60" i="11"/>
  <c r="O60" i="11"/>
  <c r="C60" i="11"/>
  <c r="B60" i="11"/>
  <c r="A60" i="11"/>
  <c r="AA58" i="11"/>
  <c r="S58" i="11"/>
  <c r="Q58" i="11"/>
  <c r="O58" i="11"/>
  <c r="C58" i="11"/>
  <c r="B58" i="11"/>
  <c r="A58" i="11"/>
  <c r="AA56" i="11"/>
  <c r="S56" i="11"/>
  <c r="Q56" i="11"/>
  <c r="O56" i="11"/>
  <c r="C56" i="11"/>
  <c r="B56" i="11"/>
  <c r="A56" i="11"/>
  <c r="W35" i="29" l="1"/>
  <c r="AE33" i="29"/>
  <c r="AE35" i="29" s="1"/>
  <c r="AE32" i="29"/>
  <c r="AA104" i="29"/>
  <c r="AA105" i="29"/>
  <c r="AE32" i="20"/>
  <c r="W106" i="29"/>
  <c r="W70" i="13"/>
  <c r="AA35" i="29"/>
  <c r="AA107" i="29" s="1"/>
  <c r="AA68" i="30"/>
  <c r="AA104" i="30"/>
  <c r="AA35" i="30"/>
  <c r="AE32" i="30"/>
  <c r="AE69" i="30"/>
  <c r="AE105" i="30"/>
  <c r="W71" i="30"/>
  <c r="W107" i="30"/>
  <c r="AE68" i="29"/>
  <c r="AE104" i="29"/>
  <c r="AE105" i="29"/>
  <c r="AA71" i="29"/>
  <c r="AE37" i="19"/>
  <c r="AE36" i="19"/>
  <c r="AE33" i="22"/>
  <c r="AA36" i="27"/>
  <c r="AE35" i="27"/>
  <c r="W36" i="27"/>
  <c r="AE33" i="27"/>
  <c r="AA35" i="25"/>
  <c r="AE34" i="25"/>
  <c r="W35" i="25"/>
  <c r="AE32" i="25"/>
  <c r="AE32" i="22"/>
  <c r="W35" i="22"/>
  <c r="W61" i="14"/>
  <c r="W99" i="14"/>
  <c r="W97" i="14"/>
  <c r="W59" i="14"/>
  <c r="W72" i="13"/>
  <c r="AE72" i="13" s="1"/>
  <c r="W101" i="14"/>
  <c r="W63" i="14"/>
  <c r="W34" i="12"/>
  <c r="W72" i="12" s="1"/>
  <c r="W65" i="14"/>
  <c r="W103" i="14"/>
  <c r="AA34" i="12"/>
  <c r="AA72" i="12" s="1"/>
  <c r="W73" i="14"/>
  <c r="W111" i="14"/>
  <c r="W36" i="12"/>
  <c r="W112" i="12" s="1"/>
  <c r="W93" i="14"/>
  <c r="W55" i="14"/>
  <c r="W95" i="14"/>
  <c r="W57" i="14"/>
  <c r="W38" i="17"/>
  <c r="AE38" i="17" s="1"/>
  <c r="AA104" i="21"/>
  <c r="AB33" i="21"/>
  <c r="AA66" i="21"/>
  <c r="AF30" i="21"/>
  <c r="W104" i="21"/>
  <c r="W66" i="21"/>
  <c r="W33" i="21"/>
  <c r="AE106" i="21"/>
  <c r="AE68" i="21"/>
  <c r="W105" i="20"/>
  <c r="W67" i="20"/>
  <c r="W34" i="20"/>
  <c r="AE31" i="20"/>
  <c r="AA105" i="20"/>
  <c r="AA34" i="20"/>
  <c r="AA67" i="20"/>
  <c r="AE107" i="20"/>
  <c r="AE69" i="20"/>
  <c r="AA39" i="19"/>
  <c r="W39" i="19"/>
  <c r="W33" i="14"/>
  <c r="AA68" i="13"/>
  <c r="AA33" i="14"/>
  <c r="W37" i="17"/>
  <c r="AE37" i="17" s="1"/>
  <c r="AA37" i="17"/>
  <c r="W36" i="17"/>
  <c r="AA36" i="17"/>
  <c r="W31" i="17" s="1"/>
  <c r="W60" i="16"/>
  <c r="AA33" i="16"/>
  <c r="W60" i="17"/>
  <c r="W98" i="17"/>
  <c r="W94" i="17"/>
  <c r="W30" i="17"/>
  <c r="W62" i="17"/>
  <c r="W70" i="18"/>
  <c r="W37" i="18"/>
  <c r="E13" i="18" s="1"/>
  <c r="AE70" i="18"/>
  <c r="AE108" i="18"/>
  <c r="AE112" i="18"/>
  <c r="AE74" i="18"/>
  <c r="AE72" i="18"/>
  <c r="AE110" i="18"/>
  <c r="AE72" i="17"/>
  <c r="AE110" i="17"/>
  <c r="W58" i="17"/>
  <c r="AA70" i="17"/>
  <c r="W100" i="17"/>
  <c r="W110" i="17"/>
  <c r="W102" i="17"/>
  <c r="W70" i="17"/>
  <c r="W72" i="17"/>
  <c r="W104" i="17"/>
  <c r="W33" i="16"/>
  <c r="W34" i="16"/>
  <c r="AA34" i="16"/>
  <c r="W35" i="16"/>
  <c r="AE35" i="16" s="1"/>
  <c r="AE72" i="16" s="1"/>
  <c r="W104" i="16"/>
  <c r="W62" i="16"/>
  <c r="W96" i="16"/>
  <c r="W98" i="16"/>
  <c r="W56" i="16"/>
  <c r="W102" i="16"/>
  <c r="AA110" i="16"/>
  <c r="W112" i="16"/>
  <c r="W31" i="14"/>
  <c r="AA31" i="14"/>
  <c r="AE35" i="14"/>
  <c r="W68" i="13"/>
  <c r="AE70" i="13"/>
  <c r="W32" i="12"/>
  <c r="W108" i="12" s="1"/>
  <c r="AA32" i="12"/>
  <c r="AA70" i="12" s="1"/>
  <c r="W74" i="12"/>
  <c r="W96" i="12"/>
  <c r="W98" i="12"/>
  <c r="W56" i="12"/>
  <c r="W100" i="12"/>
  <c r="W102" i="12"/>
  <c r="AA110" i="12"/>
  <c r="W104" i="12"/>
  <c r="AE36" i="12"/>
  <c r="W28" i="11"/>
  <c r="W26" i="11"/>
  <c r="W24" i="11"/>
  <c r="W22" i="11"/>
  <c r="W20" i="11"/>
  <c r="W18" i="11"/>
  <c r="W20" i="10"/>
  <c r="W22" i="10"/>
  <c r="AI60" i="10" s="1"/>
  <c r="W24" i="10"/>
  <c r="W26" i="10"/>
  <c r="AI64" i="10" s="1"/>
  <c r="W28" i="10"/>
  <c r="AI66" i="10" s="1"/>
  <c r="W18" i="10"/>
  <c r="AG112" i="10"/>
  <c r="AM104" i="10"/>
  <c r="Y104" i="10"/>
  <c r="W104" i="10"/>
  <c r="U104" i="10"/>
  <c r="E104" i="10"/>
  <c r="C104" i="10"/>
  <c r="A104" i="10"/>
  <c r="AM102" i="10"/>
  <c r="Y102" i="10"/>
  <c r="W102" i="10"/>
  <c r="U102" i="10"/>
  <c r="E102" i="10"/>
  <c r="C102" i="10"/>
  <c r="A102" i="10"/>
  <c r="AM100" i="10"/>
  <c r="Y100" i="10"/>
  <c r="W100" i="10"/>
  <c r="U100" i="10"/>
  <c r="E100" i="10"/>
  <c r="C100" i="10"/>
  <c r="A100" i="10"/>
  <c r="AM98" i="10"/>
  <c r="Y98" i="10"/>
  <c r="W98" i="10"/>
  <c r="U98" i="10"/>
  <c r="E98" i="10"/>
  <c r="C98" i="10"/>
  <c r="A98" i="10"/>
  <c r="AM96" i="10"/>
  <c r="Y96" i="10"/>
  <c r="W96" i="10"/>
  <c r="U96" i="10"/>
  <c r="E96" i="10"/>
  <c r="C96" i="10"/>
  <c r="A96" i="10"/>
  <c r="AM94" i="10"/>
  <c r="W94" i="10"/>
  <c r="U94" i="10"/>
  <c r="E94" i="10"/>
  <c r="C94" i="10"/>
  <c r="A94" i="10"/>
  <c r="AK90" i="10"/>
  <c r="Y90" i="10"/>
  <c r="Z86" i="10"/>
  <c r="E85" i="10"/>
  <c r="Z84" i="10"/>
  <c r="E83" i="10"/>
  <c r="AG82" i="10"/>
  <c r="AG80" i="10"/>
  <c r="AL79" i="10"/>
  <c r="AI79" i="10"/>
  <c r="Z79" i="10"/>
  <c r="A79" i="10"/>
  <c r="AG74" i="10"/>
  <c r="AM66" i="10"/>
  <c r="Y66" i="10"/>
  <c r="W66" i="10"/>
  <c r="U66" i="10"/>
  <c r="E66" i="10"/>
  <c r="C66" i="10"/>
  <c r="A66" i="10"/>
  <c r="AM64" i="10"/>
  <c r="Y64" i="10"/>
  <c r="W64" i="10"/>
  <c r="U64" i="10"/>
  <c r="E64" i="10"/>
  <c r="C64" i="10"/>
  <c r="A64" i="10"/>
  <c r="AM62" i="10"/>
  <c r="Y62" i="10"/>
  <c r="W62" i="10"/>
  <c r="U62" i="10"/>
  <c r="E62" i="10"/>
  <c r="C62" i="10"/>
  <c r="A62" i="10"/>
  <c r="AM60" i="10"/>
  <c r="Y60" i="10"/>
  <c r="W60" i="10"/>
  <c r="U60" i="10"/>
  <c r="E60" i="10"/>
  <c r="C60" i="10"/>
  <c r="A60" i="10"/>
  <c r="AM58" i="10"/>
  <c r="Y58" i="10"/>
  <c r="W58" i="10"/>
  <c r="U58" i="10"/>
  <c r="E58" i="10"/>
  <c r="C58" i="10"/>
  <c r="A58" i="10"/>
  <c r="AM56" i="10"/>
  <c r="W56" i="10"/>
  <c r="U56" i="10"/>
  <c r="E56" i="10"/>
  <c r="C56" i="10"/>
  <c r="A56" i="10"/>
  <c r="AK52" i="10"/>
  <c r="Y52" i="10"/>
  <c r="Z48" i="10"/>
  <c r="E47" i="10"/>
  <c r="Z46" i="10"/>
  <c r="E45" i="10"/>
  <c r="AG44" i="10"/>
  <c r="AG42" i="10"/>
  <c r="B42" i="10"/>
  <c r="B80" i="10" s="1"/>
  <c r="AL41" i="10"/>
  <c r="AI41" i="10"/>
  <c r="Z41" i="10"/>
  <c r="A41" i="10"/>
  <c r="W36" i="10"/>
  <c r="W74" i="10" s="1"/>
  <c r="AI62" i="10"/>
  <c r="B42" i="7"/>
  <c r="B80" i="7" s="1"/>
  <c r="AA112" i="7"/>
  <c r="AG104" i="7"/>
  <c r="Y104" i="7"/>
  <c r="W104" i="7"/>
  <c r="U104" i="7"/>
  <c r="E104" i="7"/>
  <c r="C104" i="7"/>
  <c r="A104" i="7"/>
  <c r="AG102" i="7"/>
  <c r="Y102" i="7"/>
  <c r="W102" i="7"/>
  <c r="U102" i="7"/>
  <c r="E102" i="7"/>
  <c r="C102" i="7"/>
  <c r="A102" i="7"/>
  <c r="AG100" i="7"/>
  <c r="Y100" i="7"/>
  <c r="W100" i="7"/>
  <c r="U100" i="7"/>
  <c r="E100" i="7"/>
  <c r="C100" i="7"/>
  <c r="A100" i="7"/>
  <c r="AG98" i="7"/>
  <c r="Y98" i="7"/>
  <c r="W98" i="7"/>
  <c r="U98" i="7"/>
  <c r="E98" i="7"/>
  <c r="C98" i="7"/>
  <c r="A98" i="7"/>
  <c r="AG96" i="7"/>
  <c r="Y96" i="7"/>
  <c r="W96" i="7"/>
  <c r="U96" i="7"/>
  <c r="E96" i="7"/>
  <c r="C96" i="7"/>
  <c r="A96" i="7"/>
  <c r="AG94" i="7"/>
  <c r="Y94" i="7"/>
  <c r="W94" i="7"/>
  <c r="U94" i="7"/>
  <c r="E94" i="7"/>
  <c r="C94" i="7"/>
  <c r="A94" i="7"/>
  <c r="AE90" i="7"/>
  <c r="Y90" i="7"/>
  <c r="Z86" i="7"/>
  <c r="E85" i="7"/>
  <c r="Z84" i="7"/>
  <c r="E83" i="7"/>
  <c r="AA82" i="7"/>
  <c r="AA80" i="7"/>
  <c r="AF79" i="7"/>
  <c r="AC79" i="7"/>
  <c r="Z79" i="7"/>
  <c r="A79" i="7"/>
  <c r="AA74" i="7"/>
  <c r="AG66" i="7"/>
  <c r="A66" i="7"/>
  <c r="AG64" i="7"/>
  <c r="A64" i="7"/>
  <c r="AG62" i="7"/>
  <c r="A62" i="7"/>
  <c r="AG60" i="7"/>
  <c r="A60" i="7"/>
  <c r="AG58" i="7"/>
  <c r="C58" i="7"/>
  <c r="A58" i="7"/>
  <c r="AG56" i="7"/>
  <c r="E47" i="7"/>
  <c r="E45" i="7"/>
  <c r="AE52" i="7"/>
  <c r="Y52" i="7"/>
  <c r="Z48" i="7"/>
  <c r="Z46" i="7"/>
  <c r="AA44" i="7"/>
  <c r="AA42" i="7"/>
  <c r="AF41" i="7"/>
  <c r="A41" i="7"/>
  <c r="A56" i="7"/>
  <c r="Y66" i="7"/>
  <c r="W66" i="7"/>
  <c r="U66" i="7"/>
  <c r="E66" i="7"/>
  <c r="C66" i="7"/>
  <c r="E62" i="7"/>
  <c r="Y62" i="7"/>
  <c r="W62" i="7"/>
  <c r="U62" i="7"/>
  <c r="C62" i="7"/>
  <c r="Y60" i="7"/>
  <c r="W60" i="7"/>
  <c r="U60" i="7"/>
  <c r="E60" i="7"/>
  <c r="C60" i="7"/>
  <c r="E58" i="7"/>
  <c r="U58" i="7"/>
  <c r="Y56" i="7"/>
  <c r="W56" i="7"/>
  <c r="U56" i="7"/>
  <c r="E56" i="7"/>
  <c r="C56" i="7"/>
  <c r="AC41" i="7"/>
  <c r="Z41" i="7"/>
  <c r="Y64" i="7"/>
  <c r="W64" i="7"/>
  <c r="U64" i="7"/>
  <c r="E64" i="7"/>
  <c r="C64" i="7"/>
  <c r="Y58" i="7"/>
  <c r="W58" i="7"/>
  <c r="AE69" i="29" l="1"/>
  <c r="AE68" i="13"/>
  <c r="W71" i="29"/>
  <c r="W107" i="29"/>
  <c r="AE68" i="30"/>
  <c r="AE104" i="30"/>
  <c r="AE35" i="30"/>
  <c r="AA71" i="30"/>
  <c r="AA107" i="30"/>
  <c r="AE107" i="29"/>
  <c r="E13" i="29"/>
  <c r="AE71" i="29"/>
  <c r="AE39" i="19"/>
  <c r="AE36" i="27"/>
  <c r="E14" i="27" s="1"/>
  <c r="AE35" i="25"/>
  <c r="E13" i="25" s="1"/>
  <c r="AE35" i="22"/>
  <c r="E13" i="22" s="1"/>
  <c r="AA36" i="16"/>
  <c r="AA71" i="14"/>
  <c r="AA109" i="14"/>
  <c r="W110" i="12"/>
  <c r="W71" i="14"/>
  <c r="W109" i="14"/>
  <c r="AE34" i="12"/>
  <c r="AE72" i="12" s="1"/>
  <c r="AE73" i="14"/>
  <c r="AE111" i="14"/>
  <c r="AA107" i="14"/>
  <c r="AA69" i="14"/>
  <c r="W107" i="14"/>
  <c r="W69" i="14"/>
  <c r="AF33" i="21"/>
  <c r="E13" i="21" s="1"/>
  <c r="AE66" i="21"/>
  <c r="AE104" i="21"/>
  <c r="AE34" i="20"/>
  <c r="E13" i="20" s="1"/>
  <c r="AE67" i="20"/>
  <c r="AE105" i="20"/>
  <c r="AE33" i="14"/>
  <c r="AA32" i="11"/>
  <c r="AA108" i="11" s="1"/>
  <c r="W32" i="11"/>
  <c r="W70" i="11" s="1"/>
  <c r="W94" i="11"/>
  <c r="W58" i="11"/>
  <c r="W96" i="11"/>
  <c r="W60" i="11"/>
  <c r="W36" i="11"/>
  <c r="W74" i="11" s="1"/>
  <c r="W98" i="11"/>
  <c r="AA37" i="14"/>
  <c r="AE36" i="17"/>
  <c r="W62" i="11"/>
  <c r="AA34" i="11"/>
  <c r="W100" i="11"/>
  <c r="W34" i="11"/>
  <c r="W37" i="14"/>
  <c r="W32" i="17"/>
  <c r="E13" i="17" s="1"/>
  <c r="AA74" i="17"/>
  <c r="AA112" i="17"/>
  <c r="W64" i="11"/>
  <c r="W102" i="11"/>
  <c r="AE74" i="17"/>
  <c r="AE112" i="17"/>
  <c r="W66" i="11"/>
  <c r="W104" i="11"/>
  <c r="W32" i="10"/>
  <c r="W74" i="17"/>
  <c r="W112" i="17"/>
  <c r="E51" i="18"/>
  <c r="E89" i="18"/>
  <c r="AE108" i="17"/>
  <c r="AE70" i="17"/>
  <c r="AE33" i="16"/>
  <c r="W36" i="16"/>
  <c r="W72" i="16"/>
  <c r="W110" i="16"/>
  <c r="AE34" i="16"/>
  <c r="AE110" i="16"/>
  <c r="AE112" i="16"/>
  <c r="AE74" i="16"/>
  <c r="AA108" i="16"/>
  <c r="AA70" i="16"/>
  <c r="W108" i="16"/>
  <c r="W70" i="16"/>
  <c r="AE31" i="14"/>
  <c r="E13" i="13"/>
  <c r="W70" i="12"/>
  <c r="AE32" i="12"/>
  <c r="E13" i="12" s="1"/>
  <c r="AA108" i="12"/>
  <c r="AE112" i="12"/>
  <c r="AE74" i="12"/>
  <c r="AE110" i="12"/>
  <c r="W56" i="11"/>
  <c r="AI58" i="10"/>
  <c r="W34" i="10"/>
  <c r="W72" i="10" s="1"/>
  <c r="AG34" i="10"/>
  <c r="AG110" i="10" s="1"/>
  <c r="AK36" i="10"/>
  <c r="AI96" i="10"/>
  <c r="AI98" i="10"/>
  <c r="AI100" i="10"/>
  <c r="AI102" i="10"/>
  <c r="AI104" i="10"/>
  <c r="W112" i="10"/>
  <c r="AC24" i="7"/>
  <c r="AE107" i="30" l="1"/>
  <c r="AE71" i="30"/>
  <c r="E13" i="30"/>
  <c r="E49" i="29"/>
  <c r="E85" i="29"/>
  <c r="E17" i="19"/>
  <c r="AE71" i="14"/>
  <c r="AE109" i="14"/>
  <c r="AA113" i="14"/>
  <c r="AA75" i="14"/>
  <c r="W113" i="14"/>
  <c r="W75" i="14"/>
  <c r="AE37" i="14"/>
  <c r="AE107" i="14"/>
  <c r="AE69" i="14"/>
  <c r="E47" i="21"/>
  <c r="E85" i="21"/>
  <c r="E48" i="20"/>
  <c r="E86" i="20"/>
  <c r="W112" i="11"/>
  <c r="AE36" i="11"/>
  <c r="AE112" i="11" s="1"/>
  <c r="W110" i="11"/>
  <c r="AE34" i="11"/>
  <c r="AE72" i="11" s="1"/>
  <c r="W72" i="11"/>
  <c r="AA110" i="11"/>
  <c r="AA72" i="11"/>
  <c r="W108" i="11"/>
  <c r="AE32" i="11"/>
  <c r="E51" i="17"/>
  <c r="E89" i="17"/>
  <c r="AE36" i="16"/>
  <c r="E13" i="16" s="1"/>
  <c r="AE70" i="16"/>
  <c r="AE108" i="16"/>
  <c r="AE108" i="12"/>
  <c r="AE70" i="12"/>
  <c r="E89" i="12"/>
  <c r="E51" i="12"/>
  <c r="AA70" i="11"/>
  <c r="AC62" i="7"/>
  <c r="AC100" i="7"/>
  <c r="W110" i="10"/>
  <c r="AG72" i="10"/>
  <c r="AK34" i="10"/>
  <c r="AK72" i="10" s="1"/>
  <c r="AK112" i="10"/>
  <c r="AK74" i="10"/>
  <c r="AC28" i="7"/>
  <c r="AC26" i="7"/>
  <c r="AC22" i="7"/>
  <c r="AC98" i="7" s="1"/>
  <c r="AC20" i="7"/>
  <c r="AC18" i="7"/>
  <c r="Q20" i="4"/>
  <c r="AE74" i="11" l="1"/>
  <c r="E49" i="30"/>
  <c r="E85" i="30"/>
  <c r="AE113" i="14"/>
  <c r="AE75" i="14"/>
  <c r="E13" i="14"/>
  <c r="AE110" i="11"/>
  <c r="E89" i="16"/>
  <c r="E51" i="16"/>
  <c r="AE70" i="11"/>
  <c r="AE108" i="11"/>
  <c r="E13" i="11"/>
  <c r="AC56" i="7"/>
  <c r="AC94" i="7"/>
  <c r="AC66" i="7"/>
  <c r="AC104" i="7"/>
  <c r="AC58" i="7"/>
  <c r="AC96" i="7"/>
  <c r="AC64" i="7"/>
  <c r="AC102" i="7"/>
  <c r="AK110" i="10"/>
  <c r="W36" i="7"/>
  <c r="AC60" i="7"/>
  <c r="W34" i="7"/>
  <c r="W32" i="7"/>
  <c r="AA34" i="7"/>
  <c r="AA32" i="7"/>
  <c r="Q22" i="6"/>
  <c r="Q21" i="6"/>
  <c r="Q20" i="6"/>
  <c r="T20" i="6" s="1"/>
  <c r="V20" i="6" s="1"/>
  <c r="V29" i="6" s="1"/>
  <c r="E17" i="6"/>
  <c r="E89" i="14" l="1"/>
  <c r="E51" i="14"/>
  <c r="E51" i="11"/>
  <c r="E89" i="11"/>
  <c r="AA70" i="7"/>
  <c r="AA108" i="7"/>
  <c r="AA110" i="7"/>
  <c r="AA72" i="7"/>
  <c r="W70" i="7"/>
  <c r="W108" i="7"/>
  <c r="W110" i="7"/>
  <c r="W72" i="7"/>
  <c r="W112" i="7"/>
  <c r="W74" i="7"/>
  <c r="AE36" i="7"/>
  <c r="AE34" i="7"/>
  <c r="AE32" i="7"/>
  <c r="T29" i="6"/>
  <c r="T22" i="6"/>
  <c r="V22" i="6" s="1"/>
  <c r="V31" i="6" s="1"/>
  <c r="T31" i="6" s="1"/>
  <c r="T21" i="6"/>
  <c r="V21" i="6" s="1"/>
  <c r="V30" i="6" s="1"/>
  <c r="T30" i="6" s="1"/>
  <c r="Q22" i="4"/>
  <c r="Q21" i="4"/>
  <c r="T21" i="4" s="1"/>
  <c r="T20" i="4"/>
  <c r="E17" i="4"/>
  <c r="E17" i="3"/>
  <c r="T21" i="3"/>
  <c r="X21" i="3" s="1"/>
  <c r="T20" i="3"/>
  <c r="T29" i="3" l="1"/>
  <c r="AE70" i="7"/>
  <c r="AE108" i="7"/>
  <c r="AE110" i="7"/>
  <c r="AE72" i="7"/>
  <c r="AE112" i="7"/>
  <c r="AE74" i="7"/>
  <c r="E13" i="7"/>
  <c r="D15" i="6"/>
  <c r="T22" i="4"/>
  <c r="V22" i="4" s="1"/>
  <c r="V21" i="4"/>
  <c r="V30" i="4" s="1"/>
  <c r="R30" i="4" s="1"/>
  <c r="V20" i="4"/>
  <c r="V29" i="4" s="1"/>
  <c r="X20" i="3"/>
  <c r="X29" i="3" s="1"/>
  <c r="E15" i="3" l="1"/>
  <c r="R29" i="4"/>
  <c r="V31" i="4"/>
  <c r="D15" i="4" s="1"/>
  <c r="E51" i="7"/>
  <c r="E89" i="7"/>
  <c r="T22" i="1"/>
  <c r="X22" i="1" s="1"/>
  <c r="T21" i="1"/>
  <c r="X21" i="1" s="1"/>
  <c r="E18" i="1"/>
  <c r="R31" i="4" l="1"/>
  <c r="X30" i="1"/>
  <c r="T30" i="1"/>
  <c r="E15" i="1"/>
  <c r="AG32" i="10" l="1"/>
  <c r="AG70" i="10" s="1"/>
  <c r="Y56" i="10"/>
  <c r="Y94" i="10"/>
  <c r="AI56" i="10"/>
  <c r="AK32" i="10" l="1"/>
  <c r="AK108" i="10" s="1"/>
  <c r="W108" i="10"/>
  <c r="AI94" i="10"/>
  <c r="AG108" i="10"/>
  <c r="W70" i="10"/>
  <c r="AK70" i="10" l="1"/>
  <c r="E13" i="10"/>
  <c r="E89" i="10" s="1"/>
  <c r="E5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BA77D53B-66B7-4083-840C-3B7F33BF94F1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  <comment ref="W6" authorId="0" shapeId="0" xr:uid="{E65DA570-BAF0-41C8-B876-717A14EF0F19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</text>
    </comment>
    <comment ref="E7" authorId="1" shapeId="0" xr:uid="{751D0C4A-1B6A-41DA-BB51-680012AD65E0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A1ACE2BC-B1AE-48DC-A706-923A61609AD2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  <comment ref="W6" authorId="0" shapeId="0" xr:uid="{CBFF9937-47A3-42A0-BA97-42BB2A8C6E69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</text>
    </comment>
    <comment ref="E7" authorId="1" shapeId="0" xr:uid="{DF97074E-0465-4FF6-A33B-36E5A15C7710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B5F409BF-7187-4902-ACC6-90F579D4CBF6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CA26EDBC-D964-4FF9-A651-EAA3CED7B90F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7B401662-78D1-418E-B8F0-839458BAE406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E0E91C94-877E-4D43-821C-DB2F81F05964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A32659A3-C519-4EFC-B831-CBAC7A3EC431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99DB1870-2FD1-4E30-B5F0-786706B05C5B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3376B069-B37A-4DA1-802D-F4461C4AF5D8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74FE3E12-E942-46D1-9CA6-94AE311EF166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616A375B-69CF-4711-A114-CC91D0351D42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1BAC587E-2AD0-4180-BD6B-AFD23874E2B9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8699628F-6577-465F-BA38-1340E96A483B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2A13FD69-F209-4225-BC68-A21108926830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AC33837F-0E91-47A1-9A7D-C2729916DFB4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32B93FC5-B774-41D1-8D7C-9C1ED2B746CB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F45D17B5-F119-4DB2-B5C1-800CC6F5819F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7" authorId="0" shapeId="0" xr:uid="{641D2145-7DD6-441E-BDCA-81F33DD983D0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8613F40E-AE59-404B-92D5-6DA62197CFDA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1A06C50B-2D0C-4617-B21A-EFD662EDF9B1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80BB559A-F19F-45C2-A457-06F920573E60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BEC07472-10D8-4ED3-B0E5-FB19FACAC03E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C7245F61-01F2-46FB-9939-C29C249AD34D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BBB8F82F-AB00-4104-9765-7C65660609E9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5F46D8AE-3F6D-495F-90DF-BC9121820F73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7" authorId="0" shapeId="0" xr:uid="{FC03BF2D-60AE-47AA-BA53-B25571312B46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48EE1A44-9675-4992-9AD1-BF68C80F4A0C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FCFC524F-61C5-4F0E-B984-6E5730032920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5F144696-6470-4034-BFAC-952FCD9E56A9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E6D31ABF-C953-4A91-A607-3615DBC8AE03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B3159258-CAA3-4400-8A36-11F08EB42624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B74290CC-9304-4B66-B85E-2235048A125E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663853AA-A233-4B95-B312-372CCD876998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F918540D-A22C-47C2-A60A-E274B1053788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E588D069-6F61-4252-8E74-36EBF6F6F17C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54C11CB0-9626-43E4-AA66-F31FB2C3B298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16447795-A4CD-43F9-8E5B-72C98C0B14F0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98F6718A-DB50-4CFD-B208-E19A6F042A42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8" authorId="0" shapeId="0" xr:uid="{7F8A59BC-9434-4DDC-A300-87B90B2603C5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10" authorId="0" shapeId="0" xr:uid="{DA723AC7-5352-4E49-A4BA-06C6CF5C95CB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(13桁)
</t>
        </r>
        <r>
          <rPr>
            <b/>
            <sz val="9"/>
            <color indexed="10"/>
            <rFont val="BIZ UD明朝 Medium"/>
            <family val="1"/>
            <charset val="128"/>
          </rPr>
          <t>【免税事業者】</t>
        </r>
        <r>
          <rPr>
            <sz val="9"/>
            <color indexed="81"/>
            <rFont val="BIZ UD明朝 Medium"/>
            <family val="1"/>
            <charset val="128"/>
          </rPr>
          <t>の場合
→免税事業者と表記</t>
        </r>
      </text>
    </comment>
    <comment ref="E11" authorId="1" shapeId="0" xr:uid="{7EBE7315-6E40-474B-8868-36421892DD66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22" authorId="0" shapeId="0" xr:uid="{5F664FB6-598B-4995-9F12-4BBEC37D579C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4" authorId="0" shapeId="0" xr:uid="{3EB785C9-A12B-4565-BFB0-5BA7FE00490C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6" authorId="0" shapeId="0" xr:uid="{E71AD749-9C9A-4301-92DD-C91E256AFCD0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>(13桁)</t>
        </r>
      </text>
    </comment>
    <comment ref="E7" authorId="1" shapeId="0" xr:uid="{AF55D13E-6952-49E3-9463-27C90A005B61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AA18" authorId="0" shapeId="0" xr:uid="{B621DC31-47AC-4136-9069-76A644F24D95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  <author>昭和建設経理課</author>
  </authors>
  <commentList>
    <comment ref="B8" authorId="0" shapeId="0" xr:uid="{8B708F6F-FD2E-49CE-8811-87DAFD24536B}">
      <text>
        <r>
          <rPr>
            <sz val="9"/>
            <color indexed="81"/>
            <rFont val="BIZ UD明朝 Medium"/>
            <family val="1"/>
            <charset val="128"/>
          </rPr>
          <t>部署名を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選択
</t>
        </r>
        <r>
          <rPr>
            <sz val="9"/>
            <color indexed="81"/>
            <rFont val="BIZ UD明朝 Medium"/>
            <family val="1"/>
            <charset val="128"/>
          </rPr>
          <t>または</t>
        </r>
        <r>
          <rPr>
            <b/>
            <sz val="9"/>
            <color indexed="81"/>
            <rFont val="BIZ UD明朝 Medium"/>
            <family val="1"/>
            <charset val="128"/>
          </rPr>
          <t>直接入力</t>
        </r>
      </text>
    </comment>
    <comment ref="AA10" authorId="0" shapeId="0" xr:uid="{3801DBE8-B086-42E4-9D8D-451DC6A63995}">
      <text>
        <r>
          <rPr>
            <sz val="9"/>
            <color indexed="81"/>
            <rFont val="BIZ UD明朝 Medium"/>
            <family val="1"/>
            <charset val="128"/>
          </rPr>
          <t>適格請求書発行事業者登録番号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(13桁)
</t>
        </r>
        <r>
          <rPr>
            <b/>
            <sz val="9"/>
            <color indexed="10"/>
            <rFont val="BIZ UD明朝 Medium"/>
            <family val="1"/>
            <charset val="128"/>
          </rPr>
          <t>【免税事業者】</t>
        </r>
        <r>
          <rPr>
            <sz val="9"/>
            <color indexed="81"/>
            <rFont val="BIZ UD明朝 Medium"/>
            <family val="1"/>
            <charset val="128"/>
          </rPr>
          <t>の場合</t>
        </r>
        <r>
          <rPr>
            <b/>
            <sz val="9"/>
            <color indexed="81"/>
            <rFont val="BIZ UD明朝 Medium"/>
            <family val="1"/>
            <charset val="128"/>
          </rPr>
          <t xml:space="preserve">
</t>
        </r>
        <r>
          <rPr>
            <sz val="9"/>
            <color indexed="81"/>
            <rFont val="BIZ UD明朝 Medium"/>
            <family val="1"/>
            <charset val="128"/>
          </rPr>
          <t>→免税事業者と表記</t>
        </r>
      </text>
    </comment>
    <comment ref="E11" authorId="1" shapeId="0" xr:uid="{A3B95DE3-F5DC-4642-8BB3-B98CC41207CC}">
      <text>
        <r>
          <rPr>
            <b/>
            <sz val="9"/>
            <color indexed="81"/>
            <rFont val="BIZ UD明朝 Medium"/>
            <family val="1"/>
            <charset val="128"/>
          </rPr>
          <t>不明</t>
        </r>
        <r>
          <rPr>
            <sz val="9"/>
            <color indexed="81"/>
            <rFont val="BIZ UD明朝 Medium"/>
            <family val="1"/>
            <charset val="128"/>
          </rPr>
          <t>の場合、
現場担当者に確認</t>
        </r>
      </text>
    </comment>
    <comment ref="W20" authorId="0" shapeId="0" xr:uid="{15741168-98DE-4495-9C6C-0FCC1E794F8D}">
      <text>
        <r>
          <rPr>
            <b/>
            <sz val="9"/>
            <color indexed="81"/>
            <rFont val="BIZ UD明朝 Medium"/>
            <family val="1"/>
            <charset val="128"/>
          </rPr>
          <t>税率ごと</t>
        </r>
        <r>
          <rPr>
            <sz val="9"/>
            <color indexed="81"/>
            <rFont val="BIZ UD明朝 Medium"/>
            <family val="1"/>
            <charset val="128"/>
          </rPr>
          <t>の
税抜金額を入力</t>
        </r>
      </text>
    </comment>
    <comment ref="AA22" authorId="0" shapeId="0" xr:uid="{C2D6E441-7E77-4C46-A86A-DF961DC0BFF1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k-yam</author>
  </authors>
  <commentList>
    <comment ref="I12" authorId="0" shapeId="0" xr:uid="{A6B88540-5F68-4D7F-8299-2170E08D5A43}">
      <text>
        <r>
          <rPr>
            <sz val="9"/>
            <color indexed="81"/>
            <rFont val="BIZ UD明朝 Medium"/>
            <family val="1"/>
            <charset val="128"/>
          </rPr>
          <t>税率を</t>
        </r>
        <r>
          <rPr>
            <b/>
            <sz val="9"/>
            <color indexed="81"/>
            <rFont val="BIZ UD明朝 Medium"/>
            <family val="1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<sst xmlns="http://schemas.openxmlformats.org/spreadsheetml/2006/main" count="2107" uniqueCount="170">
  <si>
    <t>昭和建設株式会社</t>
    <rPh sb="0" eb="2">
      <t>ショウワ</t>
    </rPh>
    <rPh sb="2" eb="4">
      <t>ケンセツ</t>
    </rPh>
    <rPh sb="4" eb="8">
      <t>カブシキガイシャ</t>
    </rPh>
    <phoneticPr fontId="3"/>
  </si>
  <si>
    <t>月</t>
    <rPh sb="0" eb="1">
      <t>ガツ</t>
    </rPh>
    <phoneticPr fontId="3"/>
  </si>
  <si>
    <t>　○○　部</t>
    <rPh sb="4" eb="5">
      <t>ブ</t>
    </rPh>
    <phoneticPr fontId="3"/>
  </si>
  <si>
    <t>御中</t>
    <phoneticPr fontId="3"/>
  </si>
  <si>
    <t>　取 引 先 コ ー ド  №</t>
    <rPh sb="1" eb="2">
      <t>トリ</t>
    </rPh>
    <rPh sb="3" eb="4">
      <t>イン</t>
    </rPh>
    <rPh sb="5" eb="6">
      <t>サキ</t>
    </rPh>
    <phoneticPr fontId="3"/>
  </si>
  <si>
    <t>１２３４５</t>
    <phoneticPr fontId="3"/>
  </si>
  <si>
    <t>現場名</t>
    <rPh sb="0" eb="2">
      <t>ゲンバ</t>
    </rPh>
    <rPh sb="2" eb="3">
      <t>メイ</t>
    </rPh>
    <phoneticPr fontId="3"/>
  </si>
  <si>
    <t>住所</t>
    <rPh sb="0" eb="2">
      <t>ジュウショ</t>
    </rPh>
    <phoneticPr fontId="3"/>
  </si>
  <si>
    <t>水戸市●●工事</t>
    <rPh sb="0" eb="3">
      <t>ミトシ</t>
    </rPh>
    <rPh sb="5" eb="7">
      <t>コウジ</t>
    </rPh>
    <phoneticPr fontId="3"/>
  </si>
  <si>
    <t>会社名</t>
    <rPh sb="0" eb="2">
      <t>カイシャ</t>
    </rPh>
    <rPh sb="2" eb="3">
      <t>メイ</t>
    </rPh>
    <phoneticPr fontId="3"/>
  </si>
  <si>
    <t>㊞</t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</si>
  <si>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</si>
  <si>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（税 込）</t>
    <rPh sb="1" eb="2">
      <t>ゼイ</t>
    </rPh>
    <rPh sb="3" eb="4">
      <t>コミ</t>
    </rPh>
    <phoneticPr fontId="3"/>
  </si>
  <si>
    <t xml:space="preserve"> (うち　消費税等　￥</t>
    <phoneticPr fontId="3"/>
  </si>
  <si>
    <t>）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</si>
  <si>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</si>
  <si>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</si>
  <si>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税別金額</t>
    <rPh sb="0" eb="2">
      <t>ゼイベツ</t>
    </rPh>
    <rPh sb="2" eb="4">
      <t>キンガク</t>
    </rPh>
    <phoneticPr fontId="3"/>
  </si>
  <si>
    <t>消費税額</t>
    <rPh sb="0" eb="4">
      <t>ショウヒゼイガク</t>
    </rPh>
    <phoneticPr fontId="3"/>
  </si>
  <si>
    <t>税込金額</t>
    <rPh sb="0" eb="4">
      <t>ゼイコミキンガク</t>
    </rPh>
    <phoneticPr fontId="3"/>
  </si>
  <si>
    <t>税率</t>
    <rPh sb="0" eb="2">
      <t>ゼイリツ</t>
    </rPh>
    <phoneticPr fontId="3"/>
  </si>
  <si>
    <t>道路工事一式</t>
    <rPh sb="0" eb="2">
      <t>ドウロ</t>
    </rPh>
    <rPh sb="2" eb="4">
      <t>コウジ</t>
    </rPh>
    <rPh sb="4" eb="6">
      <t>イッシキ</t>
    </rPh>
    <phoneticPr fontId="3"/>
  </si>
  <si>
    <t>式</t>
    <rPh sb="0" eb="1">
      <t>シキ</t>
    </rPh>
    <phoneticPr fontId="3"/>
  </si>
  <si>
    <t>10％対象税込計（内税）</t>
    <rPh sb="3" eb="5">
      <t>タイショウ</t>
    </rPh>
    <rPh sb="5" eb="7">
      <t>ゼイコ</t>
    </rPh>
    <rPh sb="7" eb="8">
      <t>ケイ</t>
    </rPh>
    <rPh sb="9" eb="11">
      <t>ウチゼイ</t>
    </rPh>
    <phoneticPr fontId="3"/>
  </si>
  <si>
    <t>8％対象税込計（内税）</t>
    <rPh sb="2" eb="4">
      <t>タイショウ</t>
    </rPh>
    <rPh sb="4" eb="6">
      <t>ゼイコ</t>
    </rPh>
    <rPh sb="6" eb="7">
      <t>ケイ</t>
    </rPh>
    <rPh sb="8" eb="10">
      <t>ウチゼイ</t>
    </rPh>
    <phoneticPr fontId="3"/>
  </si>
  <si>
    <t>非課税（内税）</t>
  </si>
  <si>
    <t>①</t>
    <phoneticPr fontId="3"/>
  </si>
  <si>
    <t>品名及び工事内容</t>
    <rPh sb="0" eb="1">
      <t>シナ</t>
    </rPh>
    <rPh sb="1" eb="2">
      <t>メイ</t>
    </rPh>
    <rPh sb="2" eb="3">
      <t>オヨ</t>
    </rPh>
    <rPh sb="4" eb="5">
      <t>コウ</t>
    </rPh>
    <rPh sb="5" eb="6">
      <t>コト</t>
    </rPh>
    <rPh sb="6" eb="7">
      <t>ナイ</t>
    </rPh>
    <rPh sb="7" eb="8">
      <t>カタチ</t>
    </rPh>
    <phoneticPr fontId="3"/>
  </si>
  <si>
    <t>数量</t>
    <rPh sb="0" eb="1">
      <t>カズ</t>
    </rPh>
    <rPh sb="1" eb="2">
      <t>リョウ</t>
    </rPh>
    <phoneticPr fontId="3"/>
  </si>
  <si>
    <t>単位</t>
    <rPh sb="0" eb="1">
      <t>タン</t>
    </rPh>
    <rPh sb="1" eb="2">
      <t>クライ</t>
    </rPh>
    <phoneticPr fontId="3"/>
  </si>
  <si>
    <t>単価</t>
    <rPh sb="0" eb="1">
      <t>タン</t>
    </rPh>
    <rPh sb="1" eb="2">
      <t>アタイ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</si>
  <si>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</si>
  <si>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</si>
  <si>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請　求　書（控え）</t>
    <rPh sb="6" eb="7">
      <t>ヒカ</t>
    </rPh>
    <phoneticPr fontId="3"/>
  </si>
  <si>
    <t>税込金額</t>
    <rPh sb="0" eb="4">
      <t>ゼイコミキンガク</t>
    </rPh>
    <phoneticPr fontId="2"/>
  </si>
  <si>
    <t>消費税額</t>
    <rPh sb="0" eb="4">
      <t>ショウヒゼイガク</t>
    </rPh>
    <phoneticPr fontId="2"/>
  </si>
  <si>
    <t>担当</t>
  </si>
  <si>
    <t>電話</t>
    <phoneticPr fontId="2"/>
  </si>
  <si>
    <t>年</t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</si>
  <si>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</si>
  <si>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工事番号</t>
    <rPh sb="0" eb="4">
      <t>コウジバンゴウ</t>
    </rPh>
    <phoneticPr fontId="2"/>
  </si>
  <si>
    <t>代表</t>
    <rPh sb="0" eb="2">
      <t>ダイヒョウ</t>
    </rPh>
    <phoneticPr fontId="2"/>
  </si>
  <si>
    <t>　茨城県東茨城郡茨城町長岡3518</t>
    <phoneticPr fontId="2"/>
  </si>
  <si>
    <t>　県央共同アスコン　
昭和・鹿島・東亜道路共同企業体</t>
    <phoneticPr fontId="2"/>
  </si>
  <si>
    <t>　昭和建設株式会社</t>
    <rPh sb="1" eb="9">
      <t>ショウワケンセツカブシキガイシャ</t>
    </rPh>
    <phoneticPr fontId="2"/>
  </si>
  <si>
    <t>　029-292-0095</t>
    <phoneticPr fontId="2"/>
  </si>
  <si>
    <r>
      <rPr>
        <sz val="24"/>
        <color theme="1"/>
        <rFont val="BIZ UDP明朝 Medium"/>
        <family val="1"/>
        <charset val="128"/>
      </rPr>
      <t>T</t>
    </r>
    <r>
      <rPr>
        <sz val="24"/>
        <color theme="1"/>
        <rFont val="BIZ UD明朝 Medium"/>
        <family val="1"/>
        <charset val="128"/>
      </rPr>
      <t>１２３４５６７８９１２３４</t>
    </r>
    <phoneticPr fontId="3"/>
  </si>
  <si>
    <t>非課税計（内税）</t>
    <rPh sb="3" eb="4">
      <t>ケイ</t>
    </rPh>
    <phoneticPr fontId="2"/>
  </si>
  <si>
    <t>　土木部</t>
    <rPh sb="1" eb="3">
      <t>ドボク</t>
    </rPh>
    <rPh sb="3" eb="4">
      <t>ブ</t>
    </rPh>
    <phoneticPr fontId="3"/>
  </si>
  <si>
    <t>SD2100017</t>
    <phoneticPr fontId="2"/>
  </si>
  <si>
    <t>野友調整池</t>
    <rPh sb="0" eb="2">
      <t>ノトモ</t>
    </rPh>
    <rPh sb="2" eb="5">
      <t>チョウセイイケ</t>
    </rPh>
    <phoneticPr fontId="2"/>
  </si>
  <si>
    <t>８２４０２</t>
    <phoneticPr fontId="3"/>
  </si>
  <si>
    <r>
      <rPr>
        <sz val="22"/>
        <color theme="1"/>
        <rFont val="BIZ UDP明朝 Medium"/>
        <family val="1"/>
        <charset val="128"/>
      </rPr>
      <t>T</t>
    </r>
    <r>
      <rPr>
        <sz val="22"/>
        <color theme="1"/>
        <rFont val="BIZ UD明朝 Medium"/>
        <family val="1"/>
        <charset val="128"/>
      </rPr>
      <t>１２３４５６７８９１２３４</t>
    </r>
    <phoneticPr fontId="3"/>
  </si>
  <si>
    <t>消費税計算</t>
    <rPh sb="0" eb="3">
      <t>ショウヒゼイ</t>
    </rPh>
    <rPh sb="3" eb="5">
      <t>ケイサン</t>
    </rPh>
    <phoneticPr fontId="2"/>
  </si>
  <si>
    <t>←</t>
    <phoneticPr fontId="2"/>
  </si>
  <si>
    <t>10％対象計</t>
    <rPh sb="3" eb="5">
      <t>タイショウ</t>
    </rPh>
    <rPh sb="5" eb="6">
      <t>ケイ</t>
    </rPh>
    <phoneticPr fontId="3"/>
  </si>
  <si>
    <t>8％対象計</t>
    <rPh sb="2" eb="4">
      <t>タイショウ</t>
    </rPh>
    <rPh sb="4" eb="5">
      <t>ケイ</t>
    </rPh>
    <phoneticPr fontId="3"/>
  </si>
  <si>
    <t>非課税計</t>
    <rPh sb="3" eb="4">
      <t>ケイ</t>
    </rPh>
    <phoneticPr fontId="2"/>
  </si>
  <si>
    <t>昭和建設株式会社</t>
    <phoneticPr fontId="2"/>
  </si>
  <si>
    <t>御中</t>
    <rPh sb="0" eb="2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</si>
  <si>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</si>
  <si>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</si>
  <si>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</si>
  <si>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</si>
  <si>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</si>
  <si>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</si>
  <si>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</si>
  <si>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</si>
  <si>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茨城県東茨城郡茨城町長岡3518</t>
    <phoneticPr fontId="2"/>
  </si>
  <si>
    <t>県央共同アスコン　昭和・鹿島・東亜道路共同企業体</t>
    <phoneticPr fontId="2"/>
  </si>
  <si>
    <t>㊞</t>
    <phoneticPr fontId="2"/>
  </si>
  <si>
    <t>電話</t>
    <rPh sb="0" eb="2">
      <t>デンワ</t>
    </rPh>
    <phoneticPr fontId="2"/>
  </si>
  <si>
    <t>029-292-0095</t>
    <phoneticPr fontId="2"/>
  </si>
  <si>
    <t>担当</t>
    <rPh sb="0" eb="2">
      <t>タントウ</t>
    </rPh>
    <phoneticPr fontId="2"/>
  </si>
  <si>
    <t>（税 込）</t>
    <rPh sb="1" eb="2">
      <t>ゼイ</t>
    </rPh>
    <rPh sb="3" eb="4">
      <t>コミ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</si>
  <si>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</si>
  <si>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</si>
  <si>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</si>
  <si>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</si>
  <si>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</si>
  <si>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税抜金額</t>
    <rPh sb="0" eb="2">
      <t>ゼイヌ</t>
    </rPh>
    <rPh sb="2" eb="4">
      <t>キンガク</t>
    </rPh>
    <phoneticPr fontId="2"/>
  </si>
  <si>
    <t>税率</t>
    <rPh sb="0" eb="2">
      <t>ゼイリツ</t>
    </rPh>
    <phoneticPr fontId="2"/>
  </si>
  <si>
    <t>式</t>
    <rPh sb="0" eb="1">
      <t>シキ</t>
    </rPh>
    <phoneticPr fontId="2"/>
  </si>
  <si>
    <t>品名及び工事内容</t>
    <rPh sb="0" eb="2">
      <t>ヒンメイ</t>
    </rPh>
    <rPh sb="2" eb="3">
      <t>オヨ</t>
    </rPh>
    <rPh sb="4" eb="6">
      <t>コウジ</t>
    </rPh>
    <rPh sb="6" eb="8">
      <t>ナイヨウ</t>
    </rPh>
    <phoneticPr fontId="2"/>
  </si>
  <si>
    <t>非課税計</t>
    <rPh sb="0" eb="3">
      <t>ヒカゼイ</t>
    </rPh>
    <rPh sb="3" eb="4">
      <t>ケイ</t>
    </rPh>
    <phoneticPr fontId="2"/>
  </si>
  <si>
    <t>10%対象計</t>
    <rPh sb="3" eb="5">
      <t>タイショウ</t>
    </rPh>
    <rPh sb="5" eb="6">
      <t>ケイ</t>
    </rPh>
    <phoneticPr fontId="2"/>
  </si>
  <si>
    <t>8%対象計</t>
    <rPh sb="2" eb="4">
      <t>タイショウ</t>
    </rPh>
    <rPh sb="4" eb="5">
      <t>ケイ</t>
    </rPh>
    <phoneticPr fontId="2"/>
  </si>
  <si>
    <t>税込金額</t>
    <rPh sb="0" eb="2">
      <t>ゼイコ</t>
    </rPh>
    <rPh sb="2" eb="4">
      <t>キンガク</t>
    </rPh>
    <phoneticPr fontId="2"/>
  </si>
  <si>
    <t>取引先コード№</t>
    <phoneticPr fontId="2"/>
  </si>
  <si>
    <t>住友調整池</t>
    <phoneticPr fontId="2"/>
  </si>
  <si>
    <t>個</t>
    <rPh sb="0" eb="1">
      <t>コ</t>
    </rPh>
    <phoneticPr fontId="2"/>
  </si>
  <si>
    <t>登録番号</t>
    <rPh sb="0" eb="1">
      <t>トウロク</t>
    </rPh>
    <rPh sb="1" eb="3">
      <t>バンゴウ</t>
    </rPh>
    <phoneticPr fontId="2"/>
  </si>
  <si>
    <r>
      <t>請　求　書</t>
    </r>
    <r>
      <rPr>
        <b/>
        <sz val="16"/>
        <rFont val="BIZ UD明朝 Medium"/>
        <family val="1"/>
        <charset val="128"/>
      </rPr>
      <t>（請求書控）</t>
    </r>
    <rPh sb="6" eb="9">
      <t>セイキュウショ</t>
    </rPh>
    <phoneticPr fontId="2"/>
  </si>
  <si>
    <t>請　求　書</t>
    <phoneticPr fontId="2"/>
  </si>
  <si>
    <t>82402</t>
    <phoneticPr fontId="2"/>
  </si>
  <si>
    <t>昭和 太郎</t>
    <rPh sb="0" eb="2">
      <t>ショウワ</t>
    </rPh>
    <rPh sb="3" eb="5">
      <t>タロウ</t>
    </rPh>
    <phoneticPr fontId="2"/>
  </si>
  <si>
    <t>道路工事一式</t>
    <rPh sb="0" eb="2">
      <t>ドウロ</t>
    </rPh>
    <rPh sb="2" eb="4">
      <t>コウジ</t>
    </rPh>
    <rPh sb="4" eb="6">
      <t>イッシキ</t>
    </rPh>
    <phoneticPr fontId="2"/>
  </si>
  <si>
    <t>非</t>
  </si>
  <si>
    <t>建築部</t>
    <rPh sb="0" eb="3">
      <t>ケンチクブ</t>
    </rPh>
    <phoneticPr fontId="2"/>
  </si>
  <si>
    <t>舗装工事部</t>
    <rPh sb="0" eb="5">
      <t>ホソウコウジブ</t>
    </rPh>
    <phoneticPr fontId="2"/>
  </si>
  <si>
    <t>合材部</t>
    <rPh sb="0" eb="3">
      <t>ゴウザイブ</t>
    </rPh>
    <phoneticPr fontId="2"/>
  </si>
  <si>
    <t>安全管理部</t>
    <rPh sb="0" eb="2">
      <t>アンゼン</t>
    </rPh>
    <rPh sb="2" eb="5">
      <t>カンリブ</t>
    </rPh>
    <phoneticPr fontId="2"/>
  </si>
  <si>
    <t>営業部</t>
    <rPh sb="0" eb="3">
      <t>エイギョウブ</t>
    </rPh>
    <phoneticPr fontId="2"/>
  </si>
  <si>
    <t>総務部</t>
    <rPh sb="0" eb="3">
      <t>ソウムブ</t>
    </rPh>
    <phoneticPr fontId="2"/>
  </si>
  <si>
    <t>企画室</t>
    <rPh sb="0" eb="3">
      <t>キカクシツ</t>
    </rPh>
    <phoneticPr fontId="2"/>
  </si>
  <si>
    <t>土木部</t>
    <rPh sb="0" eb="2">
      <t>ドボク</t>
    </rPh>
    <rPh sb="2" eb="3">
      <t>ブ</t>
    </rPh>
    <phoneticPr fontId="2"/>
  </si>
  <si>
    <t>備考</t>
    <rPh sb="0" eb="2">
      <t>ビコウ</t>
    </rPh>
    <phoneticPr fontId="2"/>
  </si>
  <si>
    <t>道路工事一式〇〇〇
〇〇〇</t>
    <rPh sb="0" eb="2">
      <t>ドウロ</t>
    </rPh>
    <rPh sb="2" eb="4">
      <t>コウジ</t>
    </rPh>
    <rPh sb="4" eb="6">
      <t>イッシキ</t>
    </rPh>
    <phoneticPr fontId="2"/>
  </si>
  <si>
    <t>道路工事一式〇〇
〇〇〇</t>
    <rPh sb="0" eb="2">
      <t>ドウロ</t>
    </rPh>
    <rPh sb="2" eb="4">
      <t>コウジ</t>
    </rPh>
    <rPh sb="4" eb="6">
      <t>イッシキ</t>
    </rPh>
    <phoneticPr fontId="2"/>
  </si>
  <si>
    <t>土木部</t>
    <rPh sb="0" eb="3">
      <t>ドボクブ</t>
    </rPh>
    <phoneticPr fontId="2"/>
  </si>
  <si>
    <t>（1/2）</t>
    <phoneticPr fontId="2"/>
  </si>
  <si>
    <t>（2/2）</t>
    <phoneticPr fontId="2"/>
  </si>
  <si>
    <t>2023.6.8 改訂</t>
    <rPh sb="9" eb="11">
      <t>カイテイ</t>
    </rPh>
    <phoneticPr fontId="2"/>
  </si>
  <si>
    <t>総計</t>
    <rPh sb="0" eb="2">
      <t>ソウケイ</t>
    </rPh>
    <phoneticPr fontId="2"/>
  </si>
  <si>
    <t>調整</t>
    <rPh sb="0" eb="2">
      <t>チョウセイ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</si>
  <si>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</si>
  <si>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</si>
  <si>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消費税(非課税対象）</t>
    <rPh sb="0" eb="3">
      <t>ショウヒゼイ</t>
    </rPh>
    <rPh sb="4" eb="7">
      <t>ヒカゼイ</t>
    </rPh>
    <rPh sb="7" eb="9">
      <t>タイショウ</t>
    </rPh>
    <phoneticPr fontId="2"/>
  </si>
  <si>
    <t>2023.6.8 改訂</t>
    <phoneticPr fontId="2"/>
  </si>
  <si>
    <t>消費税</t>
    <rPh sb="0" eb="3">
      <t>ショウヒゼイ</t>
    </rPh>
    <phoneticPr fontId="2"/>
  </si>
  <si>
    <t>税率別内訳</t>
    <rPh sb="0" eb="3">
      <t>ゼイリツベツ</t>
    </rPh>
    <rPh sb="3" eb="5">
      <t>ウチワケ</t>
    </rPh>
    <phoneticPr fontId="2"/>
  </si>
  <si>
    <t>消費税(10%対象）</t>
    <rPh sb="0" eb="3">
      <t>ショウヒゼイ</t>
    </rPh>
    <rPh sb="7" eb="9">
      <t>タイショウ</t>
    </rPh>
    <phoneticPr fontId="2"/>
  </si>
  <si>
    <t>消費税(8%対象）</t>
    <rPh sb="0" eb="3">
      <t>ショウヒゼイ</t>
    </rPh>
    <rPh sb="6" eb="7">
      <t>ゾウ</t>
    </rPh>
    <phoneticPr fontId="2"/>
  </si>
  <si>
    <t>消費税額</t>
    <rPh sb="0" eb="2">
      <t>ショウヒ</t>
    </rPh>
    <rPh sb="2" eb="4">
      <t>ゼイガク</t>
    </rPh>
    <phoneticPr fontId="2"/>
  </si>
  <si>
    <t>飲料品代</t>
    <rPh sb="0" eb="3">
      <t>インリョウヒン</t>
    </rPh>
    <rPh sb="3" eb="4">
      <t>ダイ</t>
    </rPh>
    <phoneticPr fontId="2"/>
  </si>
  <si>
    <t>官庁手続印紙代</t>
    <rPh sb="0" eb="2">
      <t>カンチョウ</t>
    </rPh>
    <rPh sb="2" eb="4">
      <t>テツヅキ</t>
    </rPh>
    <rPh sb="4" eb="6">
      <t>インシ</t>
    </rPh>
    <rPh sb="6" eb="7">
      <t>ダイ</t>
    </rPh>
    <phoneticPr fontId="2"/>
  </si>
  <si>
    <t>外注費</t>
    <rPh sb="0" eb="3">
      <t>ガイチュウヒ</t>
    </rPh>
    <phoneticPr fontId="2"/>
  </si>
  <si>
    <t>材料費</t>
    <rPh sb="0" eb="3">
      <t>ザイリョウヒ</t>
    </rPh>
    <phoneticPr fontId="2"/>
  </si>
  <si>
    <t>ｋｇ</t>
    <phoneticPr fontId="2"/>
  </si>
  <si>
    <t>　</t>
  </si>
  <si>
    <t>消費税額</t>
    <rPh sb="0" eb="3">
      <t>ショウヒゼイ</t>
    </rPh>
    <rPh sb="3" eb="4">
      <t>ガク</t>
    </rPh>
    <phoneticPr fontId="2"/>
  </si>
  <si>
    <t>株式会社〇〇工務店</t>
    <rPh sb="0" eb="4">
      <t>カブシキガイシャ</t>
    </rPh>
    <rPh sb="6" eb="9">
      <t>コウムテン</t>
    </rPh>
    <phoneticPr fontId="2"/>
  </si>
  <si>
    <t>【修正】</t>
  </si>
  <si>
    <t>出精値引き</t>
    <rPh sb="0" eb="2">
      <t>シュッセイ</t>
    </rPh>
    <rPh sb="2" eb="4">
      <t>ネビ</t>
    </rPh>
    <phoneticPr fontId="2"/>
  </si>
  <si>
    <t>月</t>
    <rPh sb="0" eb="1">
      <t>ツキ</t>
    </rPh>
    <phoneticPr fontId="68"/>
  </si>
  <si>
    <t>／</t>
    <phoneticPr fontId="68"/>
  </si>
  <si>
    <t>日</t>
    <rPh sb="0" eb="1">
      <t>ヒ</t>
    </rPh>
    <phoneticPr fontId="68"/>
  </si>
  <si>
    <t>品　　　　　名</t>
    <phoneticPr fontId="67"/>
  </si>
  <si>
    <t>小計</t>
    <rPh sb="0" eb="1">
      <t>ショウ</t>
    </rPh>
    <rPh sb="1" eb="2">
      <t>ケイ</t>
    </rPh>
    <phoneticPr fontId="67"/>
  </si>
  <si>
    <t>2023.6.8 改訂</t>
  </si>
  <si>
    <t>別紙明細</t>
    <rPh sb="0" eb="2">
      <t>ベッシ</t>
    </rPh>
    <rPh sb="2" eb="4">
      <t>メイサイ</t>
    </rPh>
    <phoneticPr fontId="2"/>
  </si>
  <si>
    <t>単　位</t>
    <rPh sb="0" eb="1">
      <t>タン</t>
    </rPh>
    <rPh sb="2" eb="3">
      <t>クライ</t>
    </rPh>
    <phoneticPr fontId="68"/>
  </si>
  <si>
    <t>単　価</t>
    <rPh sb="0" eb="1">
      <t>タン</t>
    </rPh>
    <rPh sb="2" eb="3">
      <t>アタイ</t>
    </rPh>
    <phoneticPr fontId="68"/>
  </si>
  <si>
    <t>税　抜　金　額</t>
    <rPh sb="0" eb="1">
      <t>ゼイ</t>
    </rPh>
    <rPh sb="2" eb="3">
      <t>バツ</t>
    </rPh>
    <rPh sb="4" eb="5">
      <t>カネ</t>
    </rPh>
    <rPh sb="6" eb="7">
      <t>ガク</t>
    </rPh>
    <phoneticPr fontId="68"/>
  </si>
  <si>
    <t>税　率</t>
    <rPh sb="0" eb="1">
      <t>ゼイ</t>
    </rPh>
    <rPh sb="2" eb="3">
      <t>リツ</t>
    </rPh>
    <phoneticPr fontId="2"/>
  </si>
  <si>
    <t>摘　要</t>
    <rPh sb="0" eb="1">
      <t>テキ</t>
    </rPh>
    <rPh sb="2" eb="3">
      <t>ヨウ</t>
    </rPh>
    <phoneticPr fontId="2"/>
  </si>
  <si>
    <t>数　量</t>
    <rPh sb="0" eb="1">
      <t>スウ</t>
    </rPh>
    <rPh sb="2" eb="3">
      <t>リョウ</t>
    </rPh>
    <phoneticPr fontId="68"/>
  </si>
  <si>
    <t>道路工事一式〇〇</t>
    <phoneticPr fontId="2"/>
  </si>
  <si>
    <t>㎏</t>
    <phoneticPr fontId="2"/>
  </si>
  <si>
    <t>官庁手続印紙代</t>
    <rPh sb="0" eb="2">
      <t>カンチョウ</t>
    </rPh>
    <rPh sb="2" eb="4">
      <t>テツヅ</t>
    </rPh>
    <rPh sb="4" eb="7">
      <t>インシダイ</t>
    </rPh>
    <phoneticPr fontId="2"/>
  </si>
  <si>
    <t>会社名</t>
    <rPh sb="0" eb="3">
      <t>カイシャメイ</t>
    </rPh>
    <phoneticPr fontId="2"/>
  </si>
  <si>
    <t>本社</t>
    <rPh sb="0" eb="2">
      <t>ホンシャ</t>
    </rPh>
    <phoneticPr fontId="2"/>
  </si>
  <si>
    <t>工事名称</t>
    <rPh sb="0" eb="4">
      <t>コウジメイショウ</t>
    </rPh>
    <phoneticPr fontId="2"/>
  </si>
  <si>
    <t>10％税抜金額計</t>
    <rPh sb="3" eb="5">
      <t>ゼイヌキ</t>
    </rPh>
    <rPh sb="5" eb="7">
      <t>キンガク</t>
    </rPh>
    <rPh sb="7" eb="8">
      <t>ケイ</t>
    </rPh>
    <phoneticPr fontId="2"/>
  </si>
  <si>
    <t>8％税抜金額計</t>
    <rPh sb="2" eb="4">
      <t>ゼイヌキ</t>
    </rPh>
    <rPh sb="4" eb="6">
      <t>キンガク</t>
    </rPh>
    <rPh sb="6" eb="7">
      <t>ケイ</t>
    </rPh>
    <phoneticPr fontId="2"/>
  </si>
  <si>
    <t>請 求 明 細 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67"/>
  </si>
  <si>
    <t>SK2100018</t>
    <phoneticPr fontId="2"/>
  </si>
  <si>
    <t>株式会社〇〇工業</t>
    <rPh sb="0" eb="4">
      <t>カブシキガイシャ</t>
    </rPh>
    <rPh sb="6" eb="8">
      <t>コウギョウ</t>
    </rPh>
    <phoneticPr fontId="2"/>
  </si>
  <si>
    <t>029-292-9500</t>
    <phoneticPr fontId="2"/>
  </si>
  <si>
    <t>昭和 花子</t>
    <rPh sb="0" eb="2">
      <t>ショウワ</t>
    </rPh>
    <rPh sb="3" eb="5">
      <t>ハナコ</t>
    </rPh>
    <phoneticPr fontId="2"/>
  </si>
  <si>
    <t>〇〇修繕</t>
    <rPh sb="2" eb="4">
      <t>シュウゼン</t>
    </rPh>
    <phoneticPr fontId="2"/>
  </si>
  <si>
    <t>茨城県水戸市千波町〇〇〇〇</t>
    <rPh sb="3" eb="6">
      <t>ミトシ</t>
    </rPh>
    <rPh sb="6" eb="8">
      <t>センバ</t>
    </rPh>
    <rPh sb="8" eb="9">
      <t>チョウ</t>
    </rPh>
    <phoneticPr fontId="2"/>
  </si>
  <si>
    <t>1/3</t>
    <phoneticPr fontId="2"/>
  </si>
  <si>
    <t>2/3</t>
    <phoneticPr fontId="2"/>
  </si>
  <si>
    <t>3/3</t>
    <phoneticPr fontId="2"/>
  </si>
  <si>
    <r>
      <t>請　求　書</t>
    </r>
    <r>
      <rPr>
        <b/>
        <sz val="16"/>
        <rFont val="ＭＳ 明朝"/>
        <family val="1"/>
        <charset val="128"/>
      </rPr>
      <t>（請求書控）</t>
    </r>
    <rPh sb="6" eb="9">
      <t>セイキュウショ</t>
    </rPh>
    <phoneticPr fontId="2"/>
  </si>
  <si>
    <r>
      <t>請　求　書</t>
    </r>
    <r>
      <rPr>
        <b/>
        <sz val="16"/>
        <rFont val="ＭＳ 明朝"/>
        <family val="1"/>
        <charset val="128"/>
      </rPr>
      <t>（経理用）</t>
    </r>
    <rPh sb="6" eb="9">
      <t>ケイリヨウ</t>
    </rPh>
    <phoneticPr fontId="2"/>
  </si>
  <si>
    <r>
      <t>請　求　書</t>
    </r>
    <r>
      <rPr>
        <b/>
        <sz val="16"/>
        <rFont val="ＭＳ 明朝"/>
        <family val="1"/>
        <charset val="128"/>
      </rPr>
      <t>（現場用）</t>
    </r>
    <rPh sb="6" eb="8">
      <t>ゲンバ</t>
    </rPh>
    <rPh sb="8" eb="9">
      <t>ヨウ</t>
    </rPh>
    <phoneticPr fontId="2"/>
  </si>
  <si>
    <r>
      <t>※継続用紙は３部印刷し、</t>
    </r>
    <r>
      <rPr>
        <b/>
        <sz val="10"/>
        <color rgb="FFFF0000"/>
        <rFont val="ＭＳ 明朝"/>
        <family val="1"/>
        <charset val="128"/>
      </rPr>
      <t>２部</t>
    </r>
    <r>
      <rPr>
        <sz val="10"/>
        <rFont val="ＭＳ 明朝"/>
        <family val="1"/>
        <charset val="128"/>
      </rPr>
      <t>提出、1部は控えにしてください。</t>
    </r>
    <rPh sb="1" eb="3">
      <t>ケイゾク</t>
    </rPh>
    <rPh sb="3" eb="5">
      <t>ヨウシ</t>
    </rPh>
    <rPh sb="7" eb="8">
      <t>ブ</t>
    </rPh>
    <rPh sb="8" eb="10">
      <t>インサツ</t>
    </rPh>
    <rPh sb="13" eb="14">
      <t>ブ</t>
    </rPh>
    <rPh sb="14" eb="16">
      <t>テイシュツ</t>
    </rPh>
    <rPh sb="18" eb="19">
      <t>ブ</t>
    </rPh>
    <rPh sb="20" eb="21">
      <t>ヒカ</t>
    </rPh>
    <phoneticPr fontId="67"/>
  </si>
  <si>
    <r>
      <t>※請求明細書は３部印刷し、</t>
    </r>
    <r>
      <rPr>
        <b/>
        <sz val="10"/>
        <rFont val="ＭＳ 明朝"/>
        <family val="1"/>
        <charset val="128"/>
      </rPr>
      <t>２部</t>
    </r>
    <r>
      <rPr>
        <sz val="10"/>
        <rFont val="ＭＳ 明朝"/>
        <family val="1"/>
        <charset val="128"/>
      </rPr>
      <t>提出、1部は控えにしてください。</t>
    </r>
    <rPh sb="1" eb="3">
      <t>セイキュウ</t>
    </rPh>
    <rPh sb="3" eb="6">
      <t>メイサイショ</t>
    </rPh>
    <rPh sb="8" eb="9">
      <t>ブ</t>
    </rPh>
    <rPh sb="9" eb="11">
      <t>インサツ</t>
    </rPh>
    <rPh sb="14" eb="15">
      <t>ブ</t>
    </rPh>
    <rPh sb="15" eb="17">
      <t>テイシュツ</t>
    </rPh>
    <rPh sb="19" eb="20">
      <t>ブ</t>
    </rPh>
    <rPh sb="21" eb="22">
      <t>ヒカ</t>
    </rPh>
    <phoneticPr fontId="6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</si>
</sst>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&quot;Ｔ&quot;0_);[Red]\(0\)"/>
    <numFmt numFmtId="178" formatCode="&quot;¥&quot;#,##0_);[Red]\(&quot;¥&quot;#,##0\)"/>
    <numFmt numFmtId="179" formatCode="&quot;T&quot;0_);[Red]\(0\)"/>
    <numFmt numFmtId="180" formatCode="#,##0;&quot;▲ &quot;#,##0"/>
    <numFmt numFmtId="181" formatCode="_ * #,##0_ ;_ * \▲#,##0_ ;_ * &quot;-&quot;_ ;_ @_ "/>
    <numFmt numFmtId="182" formatCode="#"/>
    <numFmt numFmtId="183" formatCode="#,###"/>
  </numFmts>
  <fonts count="10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20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1"/>
      <color indexed="10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20"/>
      <color indexed="22"/>
      <name val="BIZ UD明朝 Medium"/>
      <family val="1"/>
      <charset val="128"/>
    </font>
    <font>
      <u/>
      <sz val="20"/>
      <name val="BIZ UD明朝 Medium"/>
      <family val="1"/>
      <charset val="128"/>
    </font>
    <font>
      <sz val="28"/>
      <name val="BIZ UD明朝 Medium"/>
      <family val="1"/>
      <charset val="128"/>
    </font>
    <font>
      <b/>
      <sz val="22"/>
      <name val="BIZ UD明朝 Medium"/>
      <family val="1"/>
      <charset val="128"/>
    </font>
    <font>
      <sz val="14"/>
      <name val="BIZ UD明朝 Medium"/>
      <family val="1"/>
      <charset val="128"/>
    </font>
    <font>
      <sz val="22"/>
      <name val="BIZ UD明朝 Medium"/>
      <family val="1"/>
      <charset val="128"/>
    </font>
    <font>
      <sz val="24"/>
      <name val="BIZ UD明朝 Medium"/>
      <family val="1"/>
      <charset val="128"/>
    </font>
    <font>
      <sz val="26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sz val="36"/>
      <name val="BIZ UD明朝 Medium"/>
      <family val="1"/>
      <charset val="128"/>
    </font>
    <font>
      <b/>
      <sz val="48"/>
      <name val="BIZ UD明朝 Medium"/>
      <family val="1"/>
      <charset val="128"/>
    </font>
    <font>
      <sz val="36"/>
      <color theme="1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sz val="24"/>
      <color theme="1"/>
      <name val="BIZ UDP明朝 Medium"/>
      <family val="1"/>
      <charset val="128"/>
    </font>
    <font>
      <sz val="32"/>
      <name val="BIZ UD明朝 Medium"/>
      <family val="1"/>
      <charset val="128"/>
    </font>
    <font>
      <sz val="22"/>
      <color theme="1"/>
      <name val="BIZ UDP明朝 Medium"/>
      <family val="1"/>
      <charset val="128"/>
    </font>
    <font>
      <b/>
      <sz val="20"/>
      <name val="BIZ UD明朝 Medium"/>
      <family val="1"/>
      <charset val="128"/>
    </font>
    <font>
      <sz val="11"/>
      <color indexed="22"/>
      <name val="BIZ UD明朝 Medium"/>
      <family val="1"/>
      <charset val="128"/>
    </font>
    <font>
      <sz val="10"/>
      <name val="BIZ UD明朝 Medium"/>
      <family val="1"/>
      <charset val="128"/>
    </font>
    <font>
      <sz val="20"/>
      <color rgb="FFC0C0C0"/>
      <name val="BIZ UD明朝 Medium"/>
      <family val="1"/>
      <charset val="128"/>
    </font>
    <font>
      <sz val="11"/>
      <color rgb="FFC0C0C0"/>
      <name val="BIZ UD明朝 Medium"/>
      <family val="1"/>
      <charset val="128"/>
    </font>
    <font>
      <sz val="9"/>
      <name val="BIZ UD明朝 Medium"/>
      <family val="1"/>
      <charset val="128"/>
    </font>
    <font>
      <sz val="7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5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indexed="8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b/>
      <sz val="9"/>
      <color indexed="81"/>
      <name val="BIZ UD明朝 Medium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8"/>
      <name val="BIZ UD明朝 Medium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indexed="10"/>
      <name val="BIZ UD明朝 Medium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1"/>
      <color rgb="FFC0C0C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5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color rgb="FF00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3.5"/>
      <name val="ＭＳ 明朝"/>
      <family val="1"/>
      <charset val="128"/>
    </font>
    <font>
      <sz val="13.4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0" borderId="0">
      <alignment vertical="center"/>
    </xf>
  </cellStyleXfs>
  <cellXfs count="13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7" fillId="0" borderId="0" xfId="0" applyFont="1" applyAlignment="1"/>
    <xf numFmtId="0" fontId="9" fillId="0" borderId="0" xfId="0" applyFont="1" applyAlignment="1"/>
    <xf numFmtId="0" fontId="10" fillId="0" borderId="11" xfId="0" applyFont="1" applyBorder="1" applyAlignment="1"/>
    <xf numFmtId="0" fontId="10" fillId="0" borderId="1" xfId="0" applyFont="1" applyBorder="1" applyAlignment="1"/>
    <xf numFmtId="0" fontId="10" fillId="0" borderId="12" xfId="0" applyFont="1" applyBorder="1" applyAlignment="1"/>
    <xf numFmtId="41" fontId="7" fillId="0" borderId="22" xfId="0" applyNumberFormat="1" applyFont="1" applyBorder="1" applyAlignment="1"/>
    <xf numFmtId="41" fontId="7" fillId="0" borderId="4" xfId="0" applyNumberFormat="1" applyFont="1" applyBorder="1" applyAlignment="1"/>
    <xf numFmtId="0" fontId="4" fillId="0" borderId="22" xfId="0" applyFont="1" applyBorder="1" applyAlignment="1"/>
    <xf numFmtId="41" fontId="7" fillId="0" borderId="0" xfId="0" applyNumberFormat="1" applyFont="1" applyAlignment="1"/>
    <xf numFmtId="41" fontId="7" fillId="0" borderId="0" xfId="2" applyNumberFormat="1" applyFont="1" applyBorder="1" applyAlignment="1"/>
    <xf numFmtId="6" fontId="4" fillId="0" borderId="0" xfId="2" applyFont="1" applyFill="1" applyBorder="1" applyAlignment="1"/>
    <xf numFmtId="0" fontId="7" fillId="0" borderId="0" xfId="0" applyFont="1" applyAlignment="1">
      <alignment horizontal="center"/>
    </xf>
    <xf numFmtId="0" fontId="4" fillId="3" borderId="0" xfId="0" applyFont="1" applyFill="1" applyAlignment="1"/>
    <xf numFmtId="41" fontId="7" fillId="0" borderId="7" xfId="2" applyNumberFormat="1" applyFont="1" applyBorder="1" applyAlignment="1"/>
    <xf numFmtId="41" fontId="7" fillId="0" borderId="2" xfId="2" applyNumberFormat="1" applyFont="1" applyBorder="1" applyAlignment="1"/>
    <xf numFmtId="0" fontId="13" fillId="3" borderId="0" xfId="0" applyFont="1" applyFill="1" applyAlignment="1">
      <alignment shrinkToFit="1"/>
    </xf>
    <xf numFmtId="49" fontId="11" fillId="3" borderId="0" xfId="0" applyNumberFormat="1" applyFont="1" applyFill="1" applyAlignment="1">
      <alignment horizontal="right"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14" fillId="0" borderId="10" xfId="0" applyFont="1" applyBorder="1" applyAlignment="1"/>
    <xf numFmtId="0" fontId="16" fillId="0" borderId="9" xfId="0" applyFont="1" applyBorder="1" applyAlignment="1"/>
    <xf numFmtId="0" fontId="16" fillId="0" borderId="0" xfId="0" applyFont="1" applyAlignment="1"/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41" fontId="22" fillId="0" borderId="22" xfId="0" applyNumberFormat="1" applyFont="1" applyBorder="1" applyAlignment="1">
      <alignment horizontal="center"/>
    </xf>
    <xf numFmtId="41" fontId="22" fillId="0" borderId="4" xfId="0" applyNumberFormat="1" applyFont="1" applyBorder="1" applyAlignment="1">
      <alignment horizontal="center"/>
    </xf>
    <xf numFmtId="41" fontId="22" fillId="0" borderId="0" xfId="0" applyNumberFormat="1" applyFont="1" applyAlignment="1">
      <alignment horizontal="center"/>
    </xf>
    <xf numFmtId="9" fontId="24" fillId="0" borderId="22" xfId="0" applyNumberFormat="1" applyFont="1" applyBorder="1" applyAlignment="1">
      <alignment horizontal="center"/>
    </xf>
    <xf numFmtId="41" fontId="22" fillId="0" borderId="22" xfId="0" applyNumberFormat="1" applyFont="1" applyBorder="1" applyAlignment="1"/>
    <xf numFmtId="41" fontId="22" fillId="0" borderId="4" xfId="0" applyNumberFormat="1" applyFont="1" applyBorder="1" applyAlignment="1"/>
    <xf numFmtId="0" fontId="24" fillId="0" borderId="22" xfId="0" applyFont="1" applyBorder="1" applyAlignment="1"/>
    <xf numFmtId="0" fontId="20" fillId="0" borderId="3" xfId="0" quotePrefix="1" applyFont="1" applyBorder="1">
      <alignment vertical="center"/>
    </xf>
    <xf numFmtId="0" fontId="20" fillId="0" borderId="4" xfId="0" quotePrefix="1" applyFont="1" applyBorder="1">
      <alignment vertical="center"/>
    </xf>
    <xf numFmtId="0" fontId="20" fillId="0" borderId="5" xfId="0" quotePrefix="1" applyFont="1" applyBorder="1">
      <alignment vertical="center"/>
    </xf>
    <xf numFmtId="0" fontId="23" fillId="0" borderId="4" xfId="0" quotePrefix="1" applyFont="1" applyBorder="1">
      <alignment vertical="center"/>
    </xf>
    <xf numFmtId="0" fontId="23" fillId="0" borderId="5" xfId="0" quotePrefix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0" xfId="0" applyFont="1">
      <alignment vertical="center"/>
    </xf>
    <xf numFmtId="0" fontId="16" fillId="0" borderId="10" xfId="0" applyFont="1" applyBorder="1" applyAlignment="1"/>
    <xf numFmtId="0" fontId="8" fillId="0" borderId="6" xfId="0" quotePrefix="1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vertical="top"/>
    </xf>
    <xf numFmtId="0" fontId="12" fillId="0" borderId="0" xfId="0" applyFont="1" applyAlignment="1"/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>
      <alignment vertical="center"/>
    </xf>
    <xf numFmtId="49" fontId="11" fillId="3" borderId="0" xfId="0" applyNumberFormat="1" applyFont="1" applyFill="1" applyAlignment="1">
      <alignment horizontal="left"/>
    </xf>
    <xf numFmtId="0" fontId="27" fillId="0" borderId="4" xfId="0" quotePrefix="1" applyFont="1" applyBorder="1">
      <alignment vertical="center"/>
    </xf>
    <xf numFmtId="0" fontId="24" fillId="0" borderId="0" xfId="0" applyFont="1">
      <alignment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8" fillId="0" borderId="3" xfId="0" quotePrefix="1" applyFont="1" applyBorder="1">
      <alignment vertical="center"/>
    </xf>
    <xf numFmtId="0" fontId="21" fillId="0" borderId="2" xfId="0" applyFont="1" applyBorder="1" applyAlignment="1">
      <alignment horizontal="right"/>
    </xf>
    <xf numFmtId="0" fontId="4" fillId="0" borderId="9" xfId="0" applyFont="1" applyBorder="1">
      <alignment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9" fillId="0" borderId="6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/>
    <xf numFmtId="0" fontId="10" fillId="0" borderId="10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41" fontId="25" fillId="0" borderId="35" xfId="2" applyNumberFormat="1" applyFont="1" applyFill="1" applyBorder="1" applyAlignment="1">
      <alignment vertical="center"/>
    </xf>
    <xf numFmtId="41" fontId="18" fillId="0" borderId="0" xfId="2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41" fontId="20" fillId="0" borderId="22" xfId="0" applyNumberFormat="1" applyFont="1" applyBorder="1" applyAlignment="1">
      <alignment horizontal="center"/>
    </xf>
    <xf numFmtId="9" fontId="23" fillId="0" borderId="22" xfId="0" applyNumberFormat="1" applyFont="1" applyBorder="1" applyAlignment="1">
      <alignment horizontal="center"/>
    </xf>
    <xf numFmtId="9" fontId="23" fillId="0" borderId="3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9" fontId="23" fillId="0" borderId="28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9" fontId="23" fillId="0" borderId="34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3" borderId="0" xfId="0" applyFont="1" applyFill="1" applyAlignment="1"/>
    <xf numFmtId="0" fontId="23" fillId="0" borderId="0" xfId="0" applyFont="1" applyAlignment="1"/>
    <xf numFmtId="0" fontId="8" fillId="0" borderId="0" xfId="0" applyFont="1" applyAlignment="1"/>
    <xf numFmtId="0" fontId="5" fillId="0" borderId="9" xfId="0" applyFont="1" applyBorder="1" applyAlignment="1">
      <alignment horizontal="distributed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7" fillId="0" borderId="1" xfId="0" applyFont="1" applyBorder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/>
    <xf numFmtId="0" fontId="7" fillId="0" borderId="7" xfId="0" applyFont="1" applyBorder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 applyAlignment="1"/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Continuous"/>
    </xf>
    <xf numFmtId="0" fontId="7" fillId="0" borderId="6" xfId="0" applyFont="1" applyBorder="1" applyAlignment="1">
      <alignment vertical="top"/>
    </xf>
    <xf numFmtId="0" fontId="3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1" fontId="20" fillId="0" borderId="0" xfId="2" applyNumberFormat="1" applyFont="1" applyBorder="1" applyAlignment="1"/>
    <xf numFmtId="0" fontId="4" fillId="0" borderId="0" xfId="0" applyFont="1" applyAlignment="1">
      <alignment horizontal="centerContinuous"/>
    </xf>
    <xf numFmtId="0" fontId="7" fillId="0" borderId="6" xfId="0" applyFont="1" applyBorder="1">
      <alignment vertical="center"/>
    </xf>
    <xf numFmtId="0" fontId="11" fillId="0" borderId="11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41" fontId="7" fillId="0" borderId="0" xfId="2" applyNumberFormat="1" applyFont="1" applyFill="1" applyBorder="1" applyAlignment="1">
      <alignment horizontal="centerContinuous" vertical="center"/>
    </xf>
    <xf numFmtId="41" fontId="7" fillId="0" borderId="0" xfId="2" applyNumberFormat="1" applyFont="1" applyFill="1" applyBorder="1" applyAlignment="1">
      <alignment vertical="center"/>
    </xf>
    <xf numFmtId="0" fontId="4" fillId="0" borderId="7" xfId="0" applyFont="1" applyBorder="1">
      <alignment vertical="center"/>
    </xf>
    <xf numFmtId="0" fontId="10" fillId="0" borderId="0" xfId="0" applyFo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11" fillId="0" borderId="7" xfId="0" applyFont="1" applyBorder="1" applyAlignment="1">
      <alignment horizontal="centerContinuous" vertical="center"/>
    </xf>
    <xf numFmtId="0" fontId="7" fillId="0" borderId="11" xfId="0" applyFont="1" applyBorder="1">
      <alignment vertical="center"/>
    </xf>
    <xf numFmtId="0" fontId="34" fillId="0" borderId="0" xfId="0" applyFont="1">
      <alignment vertical="center"/>
    </xf>
    <xf numFmtId="0" fontId="34" fillId="0" borderId="0" xfId="0" quotePrefix="1" applyFont="1" applyAlignment="1">
      <alignment horizontal="centerContinuous" vertical="center"/>
    </xf>
    <xf numFmtId="0" fontId="34" fillId="0" borderId="10" xfId="0" applyFont="1" applyBorder="1" applyAlignment="1">
      <alignment horizontal="centerContinuous" vertical="center"/>
    </xf>
    <xf numFmtId="9" fontId="23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4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34" fillId="0" borderId="0" xfId="0" applyFont="1" applyAlignment="1">
      <alignment horizontal="centerContinuous" vertical="center"/>
    </xf>
    <xf numFmtId="0" fontId="38" fillId="0" borderId="0" xfId="0" quotePrefix="1" applyFont="1">
      <alignment vertical="center"/>
    </xf>
    <xf numFmtId="0" fontId="37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4" fillId="0" borderId="10" xfId="0" applyFont="1" applyBorder="1" applyAlignment="1">
      <alignment horizontal="right" vertical="center"/>
    </xf>
    <xf numFmtId="0" fontId="33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 vertical="top"/>
    </xf>
    <xf numFmtId="0" fontId="10" fillId="0" borderId="9" xfId="0" applyFont="1" applyBorder="1" applyAlignment="1"/>
    <xf numFmtId="9" fontId="10" fillId="0" borderId="9" xfId="0" applyNumberFormat="1" applyFont="1" applyBorder="1" applyAlignment="1"/>
    <xf numFmtId="0" fontId="7" fillId="0" borderId="2" xfId="0" applyFont="1" applyBorder="1" applyAlignment="1">
      <alignment horizontal="centerContinuous" vertical="center"/>
    </xf>
    <xf numFmtId="0" fontId="34" fillId="5" borderId="4" xfId="0" applyFont="1" applyFill="1" applyBorder="1" applyAlignment="1">
      <alignment horizontal="centerContinuous" vertical="center" shrinkToFit="1"/>
    </xf>
    <xf numFmtId="0" fontId="34" fillId="5" borderId="0" xfId="0" applyFont="1" applyFill="1" applyAlignment="1">
      <alignment horizontal="centerContinuous" vertical="center" shrinkToFit="1"/>
    </xf>
    <xf numFmtId="0" fontId="43" fillId="5" borderId="3" xfId="0" applyFont="1" applyFill="1" applyBorder="1" applyAlignment="1">
      <alignment horizontal="centerContinuous" vertical="center" shrinkToFit="1"/>
    </xf>
    <xf numFmtId="0" fontId="43" fillId="5" borderId="0" xfId="0" applyFont="1" applyFill="1" applyAlignment="1">
      <alignment horizontal="centerContinuous" vertical="center" shrinkToFit="1"/>
    </xf>
    <xf numFmtId="0" fontId="43" fillId="5" borderId="8" xfId="0" applyFont="1" applyFill="1" applyBorder="1" applyAlignment="1">
      <alignment horizontal="centerContinuous" vertical="center" shrinkToFit="1"/>
    </xf>
    <xf numFmtId="0" fontId="34" fillId="5" borderId="5" xfId="0" applyFont="1" applyFill="1" applyBorder="1" applyAlignment="1">
      <alignment horizontal="centerContinuous" vertical="center" shrinkToFit="1"/>
    </xf>
    <xf numFmtId="0" fontId="12" fillId="5" borderId="13" xfId="0" applyFont="1" applyFill="1" applyBorder="1" applyAlignment="1">
      <alignment horizontal="centerContinuous" vertical="center"/>
    </xf>
    <xf numFmtId="0" fontId="7" fillId="5" borderId="14" xfId="0" applyFont="1" applyFill="1" applyBorder="1" applyAlignment="1">
      <alignment horizontal="centerContinuous" vertical="center"/>
    </xf>
    <xf numFmtId="41" fontId="7" fillId="5" borderId="15" xfId="2" applyNumberFormat="1" applyFont="1" applyFill="1" applyBorder="1" applyAlignment="1">
      <alignment horizontal="centerContinuous" vertical="center"/>
    </xf>
    <xf numFmtId="0" fontId="12" fillId="5" borderId="18" xfId="0" applyFont="1" applyFill="1" applyBorder="1" applyAlignment="1">
      <alignment horizontal="centerContinuous" vertical="center"/>
    </xf>
    <xf numFmtId="0" fontId="7" fillId="5" borderId="2" xfId="0" applyFont="1" applyFill="1" applyBorder="1" applyAlignment="1">
      <alignment horizontal="centerContinuous" vertical="center"/>
    </xf>
    <xf numFmtId="41" fontId="7" fillId="5" borderId="19" xfId="2" applyNumberFormat="1" applyFont="1" applyFill="1" applyBorder="1" applyAlignment="1">
      <alignment horizontal="centerContinuous" vertical="center"/>
    </xf>
    <xf numFmtId="0" fontId="45" fillId="0" borderId="6" xfId="0" applyFont="1" applyBorder="1">
      <alignment vertical="center"/>
    </xf>
    <xf numFmtId="0" fontId="19" fillId="0" borderId="2" xfId="0" applyFont="1" applyBorder="1">
      <alignment vertical="center"/>
    </xf>
    <xf numFmtId="41" fontId="11" fillId="5" borderId="6" xfId="2" applyNumberFormat="1" applyFont="1" applyFill="1" applyBorder="1" applyAlignment="1">
      <alignment vertical="center"/>
    </xf>
    <xf numFmtId="41" fontId="11" fillId="5" borderId="7" xfId="2" applyNumberFormat="1" applyFont="1" applyFill="1" applyBorder="1" applyAlignment="1">
      <alignment vertical="center"/>
    </xf>
    <xf numFmtId="41" fontId="11" fillId="5" borderId="8" xfId="2" applyNumberFormat="1" applyFont="1" applyFill="1" applyBorder="1" applyAlignment="1">
      <alignment vertical="center"/>
    </xf>
    <xf numFmtId="41" fontId="11" fillId="5" borderId="11" xfId="2" applyNumberFormat="1" applyFont="1" applyFill="1" applyBorder="1" applyAlignment="1">
      <alignment vertical="center"/>
    </xf>
    <xf numFmtId="41" fontId="11" fillId="5" borderId="1" xfId="2" applyNumberFormat="1" applyFont="1" applyFill="1" applyBorder="1" applyAlignment="1">
      <alignment vertical="center"/>
    </xf>
    <xf numFmtId="41" fontId="11" fillId="5" borderId="12" xfId="2" applyNumberFormat="1" applyFont="1" applyFill="1" applyBorder="1" applyAlignment="1">
      <alignment vertical="center"/>
    </xf>
    <xf numFmtId="0" fontId="55" fillId="5" borderId="4" xfId="0" applyFont="1" applyFill="1" applyBorder="1" applyAlignment="1">
      <alignment horizontal="centerContinuous" vertical="center" shrinkToFit="1"/>
    </xf>
    <xf numFmtId="0" fontId="55" fillId="5" borderId="0" xfId="0" applyFont="1" applyFill="1" applyAlignment="1">
      <alignment horizontal="centerContinuous" vertical="center" shrinkToFit="1"/>
    </xf>
    <xf numFmtId="0" fontId="56" fillId="5" borderId="3" xfId="0" applyFont="1" applyFill="1" applyBorder="1" applyAlignment="1">
      <alignment horizontal="centerContinuous" vertical="center" shrinkToFit="1"/>
    </xf>
    <xf numFmtId="0" fontId="56" fillId="5" borderId="0" xfId="0" applyFont="1" applyFill="1" applyAlignment="1">
      <alignment horizontal="centerContinuous" vertical="center" shrinkToFit="1"/>
    </xf>
    <xf numFmtId="0" fontId="56" fillId="5" borderId="8" xfId="0" applyFont="1" applyFill="1" applyBorder="1" applyAlignment="1">
      <alignment horizontal="centerContinuous" vertical="center" shrinkToFit="1"/>
    </xf>
    <xf numFmtId="0" fontId="55" fillId="5" borderId="5" xfId="0" applyFont="1" applyFill="1" applyBorder="1" applyAlignment="1">
      <alignment horizontal="centerContinuous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0" fontId="45" fillId="0" borderId="7" xfId="0" quotePrefix="1" applyFont="1" applyBorder="1" applyAlignment="1">
      <alignment horizontal="center" vertical="center"/>
    </xf>
    <xf numFmtId="0" fontId="45" fillId="0" borderId="1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38" fontId="52" fillId="0" borderId="7" xfId="1" applyFont="1" applyBorder="1" applyAlignment="1">
      <alignment horizontal="right"/>
    </xf>
    <xf numFmtId="38" fontId="52" fillId="0" borderId="1" xfId="1" applyFont="1" applyBorder="1" applyAlignment="1">
      <alignment horizontal="right"/>
    </xf>
    <xf numFmtId="38" fontId="53" fillId="0" borderId="7" xfId="1" applyFont="1" applyFill="1" applyBorder="1" applyAlignment="1">
      <alignment horizontal="right"/>
    </xf>
    <xf numFmtId="38" fontId="53" fillId="0" borderId="1" xfId="1" applyFont="1" applyFill="1" applyBorder="1" applyAlignment="1">
      <alignment horizontal="right"/>
    </xf>
    <xf numFmtId="38" fontId="52" fillId="0" borderId="7" xfId="1" applyFont="1" applyBorder="1" applyAlignment="1">
      <alignment horizontal="right" shrinkToFit="1"/>
    </xf>
    <xf numFmtId="38" fontId="52" fillId="0" borderId="1" xfId="1" applyFont="1" applyBorder="1" applyAlignment="1">
      <alignment horizontal="right" shrinkToFit="1"/>
    </xf>
    <xf numFmtId="0" fontId="52" fillId="0" borderId="0" xfId="0" applyFont="1">
      <alignment vertical="center"/>
    </xf>
    <xf numFmtId="0" fontId="52" fillId="0" borderId="7" xfId="0" applyFont="1" applyBorder="1" applyAlignment="1"/>
    <xf numFmtId="0" fontId="52" fillId="0" borderId="8" xfId="0" applyFont="1" applyBorder="1" applyAlignment="1"/>
    <xf numFmtId="0" fontId="52" fillId="0" borderId="1" xfId="0" applyFont="1" applyBorder="1" applyAlignment="1"/>
    <xf numFmtId="0" fontId="52" fillId="0" borderId="12" xfId="0" applyFont="1" applyBorder="1" applyAlignment="1"/>
    <xf numFmtId="0" fontId="52" fillId="0" borderId="6" xfId="0" applyFont="1" applyBorder="1" applyAlignment="1"/>
    <xf numFmtId="0" fontId="52" fillId="0" borderId="11" xfId="0" applyFont="1" applyBorder="1" applyAlignment="1"/>
    <xf numFmtId="178" fontId="52" fillId="0" borderId="7" xfId="0" applyNumberFormat="1" applyFont="1" applyBorder="1" applyAlignment="1"/>
    <xf numFmtId="178" fontId="52" fillId="0" borderId="8" xfId="0" applyNumberFormat="1" applyFont="1" applyBorder="1" applyAlignment="1"/>
    <xf numFmtId="178" fontId="52" fillId="0" borderId="1" xfId="0" applyNumberFormat="1" applyFont="1" applyBorder="1" applyAlignment="1"/>
    <xf numFmtId="178" fontId="52" fillId="0" borderId="12" xfId="0" applyNumberFormat="1" applyFont="1" applyBorder="1" applyAlignment="1"/>
    <xf numFmtId="0" fontId="50" fillId="5" borderId="7" xfId="0" applyFont="1" applyFill="1" applyBorder="1">
      <alignment vertical="center"/>
    </xf>
    <xf numFmtId="0" fontId="50" fillId="5" borderId="8" xfId="0" applyFont="1" applyFill="1" applyBorder="1">
      <alignment vertical="center"/>
    </xf>
    <xf numFmtId="0" fontId="50" fillId="5" borderId="1" xfId="0" applyFont="1" applyFill="1" applyBorder="1">
      <alignment vertical="center"/>
    </xf>
    <xf numFmtId="0" fontId="50" fillId="5" borderId="12" xfId="0" applyFont="1" applyFill="1" applyBorder="1">
      <alignment vertical="center"/>
    </xf>
    <xf numFmtId="9" fontId="52" fillId="0" borderId="6" xfId="0" applyNumberFormat="1" applyFont="1" applyBorder="1" applyAlignment="1"/>
    <xf numFmtId="9" fontId="52" fillId="0" borderId="7" xfId="0" applyNumberFormat="1" applyFont="1" applyBorder="1" applyAlignment="1"/>
    <xf numFmtId="9" fontId="52" fillId="0" borderId="8" xfId="0" applyNumberFormat="1" applyFont="1" applyBorder="1" applyAlignment="1"/>
    <xf numFmtId="9" fontId="52" fillId="0" borderId="11" xfId="0" applyNumberFormat="1" applyFont="1" applyBorder="1" applyAlignment="1"/>
    <xf numFmtId="9" fontId="52" fillId="0" borderId="1" xfId="0" applyNumberFormat="1" applyFont="1" applyBorder="1" applyAlignment="1"/>
    <xf numFmtId="9" fontId="52" fillId="0" borderId="12" xfId="0" applyNumberFormat="1" applyFont="1" applyBorder="1" applyAlignment="1"/>
    <xf numFmtId="0" fontId="58" fillId="5" borderId="4" xfId="0" applyFont="1" applyFill="1" applyBorder="1" applyAlignment="1">
      <alignment horizontal="centerContinuous" vertical="center" shrinkToFit="1"/>
    </xf>
    <xf numFmtId="0" fontId="58" fillId="5" borderId="0" xfId="0" applyFont="1" applyFill="1" applyAlignment="1">
      <alignment horizontal="centerContinuous" vertical="center" shrinkToFit="1"/>
    </xf>
    <xf numFmtId="0" fontId="59" fillId="5" borderId="3" xfId="0" applyFont="1" applyFill="1" applyBorder="1" applyAlignment="1">
      <alignment horizontal="centerContinuous" vertical="center" shrinkToFit="1"/>
    </xf>
    <xf numFmtId="0" fontId="59" fillId="5" borderId="0" xfId="0" applyFont="1" applyFill="1" applyAlignment="1">
      <alignment horizontal="centerContinuous" vertical="center" shrinkToFit="1"/>
    </xf>
    <xf numFmtId="0" fontId="59" fillId="5" borderId="8" xfId="0" applyFont="1" applyFill="1" applyBorder="1" applyAlignment="1">
      <alignment horizontal="centerContinuous" vertical="center" shrinkToFit="1"/>
    </xf>
    <xf numFmtId="0" fontId="58" fillId="5" borderId="5" xfId="0" applyFont="1" applyFill="1" applyBorder="1" applyAlignment="1">
      <alignment horizontal="centerContinuous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 applyAlignment="1"/>
    <xf numFmtId="0" fontId="32" fillId="0" borderId="0" xfId="0" applyFont="1" applyAlignment="1"/>
    <xf numFmtId="0" fontId="34" fillId="0" borderId="0" xfId="0" applyFont="1" applyAlignment="1"/>
    <xf numFmtId="38" fontId="52" fillId="0" borderId="9" xfId="1" applyFont="1" applyBorder="1" applyAlignment="1"/>
    <xf numFmtId="38" fontId="53" fillId="0" borderId="9" xfId="1" applyFont="1" applyFill="1" applyBorder="1" applyAlignment="1"/>
    <xf numFmtId="0" fontId="10" fillId="0" borderId="9" xfId="0" applyFont="1" applyBorder="1">
      <alignment vertical="center"/>
    </xf>
    <xf numFmtId="38" fontId="52" fillId="0" borderId="0" xfId="1" applyFont="1" applyBorder="1" applyAlignment="1"/>
    <xf numFmtId="38" fontId="53" fillId="0" borderId="0" xfId="1" applyFont="1" applyFill="1" applyBorder="1" applyAlignment="1"/>
    <xf numFmtId="41" fontId="52" fillId="0" borderId="7" xfId="1" applyNumberFormat="1" applyFont="1" applyBorder="1" applyAlignment="1">
      <alignment horizontal="right"/>
    </xf>
    <xf numFmtId="38" fontId="53" fillId="0" borderId="7" xfId="1" applyFont="1" applyFill="1" applyBorder="1" applyAlignment="1">
      <alignment horizontal="center"/>
    </xf>
    <xf numFmtId="0" fontId="43" fillId="0" borderId="0" xfId="0" applyFont="1">
      <alignment vertical="center"/>
    </xf>
    <xf numFmtId="0" fontId="57" fillId="0" borderId="0" xfId="0" applyFont="1" applyAlignment="1">
      <alignment shrinkToFit="1"/>
    </xf>
    <xf numFmtId="41" fontId="52" fillId="0" borderId="0" xfId="1" applyNumberFormat="1" applyFont="1" applyBorder="1" applyAlignment="1"/>
    <xf numFmtId="38" fontId="63" fillId="0" borderId="0" xfId="1" applyFont="1" applyBorder="1" applyAlignment="1"/>
    <xf numFmtId="38" fontId="4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"/>
    </xf>
    <xf numFmtId="41" fontId="53" fillId="0" borderId="0" xfId="0" applyNumberFormat="1" applyFont="1" applyAlignment="1">
      <alignment horizontal="left" wrapText="1"/>
    </xf>
    <xf numFmtId="38" fontId="53" fillId="0" borderId="0" xfId="1" applyFont="1" applyBorder="1" applyAlignment="1">
      <alignment horizontal="center"/>
    </xf>
    <xf numFmtId="41" fontId="53" fillId="0" borderId="0" xfId="2" applyNumberFormat="1" applyFont="1" applyFill="1" applyBorder="1" applyAlignment="1">
      <alignment horizontal="center"/>
    </xf>
    <xf numFmtId="9" fontId="2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shrinkToFit="1"/>
    </xf>
    <xf numFmtId="0" fontId="7" fillId="0" borderId="1" xfId="0" applyFont="1" applyBorder="1" applyAlignment="1">
      <alignment vertical="center" shrinkToFit="1"/>
    </xf>
    <xf numFmtId="41" fontId="53" fillId="0" borderId="7" xfId="2" applyNumberFormat="1" applyFont="1" applyFill="1" applyBorder="1" applyAlignment="1">
      <alignment horizontal="center"/>
    </xf>
    <xf numFmtId="9" fontId="54" fillId="0" borderId="7" xfId="3" applyFont="1" applyFill="1" applyBorder="1" applyAlignment="1">
      <alignment horizontal="center"/>
    </xf>
    <xf numFmtId="0" fontId="58" fillId="0" borderId="0" xfId="0" applyFont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38" fontId="56" fillId="0" borderId="0" xfId="1" applyFont="1" applyFill="1" applyBorder="1" applyAlignment="1"/>
    <xf numFmtId="38" fontId="52" fillId="0" borderId="0" xfId="1" applyFont="1" applyFill="1" applyBorder="1" applyAlignment="1"/>
    <xf numFmtId="41" fontId="52" fillId="0" borderId="6" xfId="1" applyNumberFormat="1" applyFont="1" applyFill="1" applyBorder="1" applyAlignment="1"/>
    <xf numFmtId="41" fontId="52" fillId="0" borderId="7" xfId="1" applyNumberFormat="1" applyFont="1" applyFill="1" applyBorder="1" applyAlignment="1"/>
    <xf numFmtId="38" fontId="52" fillId="0" borderId="7" xfId="1" applyFont="1" applyFill="1" applyBorder="1" applyAlignment="1"/>
    <xf numFmtId="38" fontId="52" fillId="0" borderId="1" xfId="1" applyFont="1" applyFill="1" applyBorder="1" applyAlignment="1"/>
    <xf numFmtId="38" fontId="52" fillId="0" borderId="6" xfId="1" applyFont="1" applyFill="1" applyBorder="1" applyAlignment="1"/>
    <xf numFmtId="38" fontId="52" fillId="0" borderId="11" xfId="1" applyFont="1" applyFill="1" applyBorder="1" applyAlignment="1"/>
    <xf numFmtId="41" fontId="52" fillId="0" borderId="8" xfId="1" applyNumberFormat="1" applyFont="1" applyFill="1" applyBorder="1" applyAlignment="1"/>
    <xf numFmtId="41" fontId="52" fillId="0" borderId="20" xfId="1" applyNumberFormat="1" applyFont="1" applyFill="1" applyBorder="1" applyAlignment="1"/>
    <xf numFmtId="41" fontId="52" fillId="0" borderId="2" xfId="1" applyNumberFormat="1" applyFont="1" applyFill="1" applyBorder="1" applyAlignment="1"/>
    <xf numFmtId="41" fontId="52" fillId="0" borderId="19" xfId="1" applyNumberFormat="1" applyFont="1" applyFill="1" applyBorder="1" applyAlignment="1"/>
    <xf numFmtId="38" fontId="52" fillId="0" borderId="9" xfId="1" applyFont="1" applyFill="1" applyBorder="1" applyAlignment="1"/>
    <xf numFmtId="38" fontId="52" fillId="0" borderId="10" xfId="1" applyFont="1" applyFill="1" applyBorder="1" applyAlignment="1"/>
    <xf numFmtId="38" fontId="52" fillId="0" borderId="12" xfId="1" applyFont="1" applyFill="1" applyBorder="1" applyAlignment="1"/>
    <xf numFmtId="38" fontId="52" fillId="0" borderId="8" xfId="1" applyFont="1" applyFill="1" applyBorder="1" applyAlignment="1"/>
    <xf numFmtId="0" fontId="53" fillId="0" borderId="16" xfId="0" applyFont="1" applyBorder="1" applyAlignment="1"/>
    <xf numFmtId="0" fontId="53" fillId="0" borderId="14" xfId="0" applyFont="1" applyBorder="1" applyAlignment="1"/>
    <xf numFmtId="0" fontId="53" fillId="0" borderId="15" xfId="0" applyFont="1" applyBorder="1" applyAlignment="1"/>
    <xf numFmtId="0" fontId="53" fillId="0" borderId="20" xfId="0" applyFont="1" applyBorder="1" applyAlignment="1"/>
    <xf numFmtId="0" fontId="53" fillId="0" borderId="2" xfId="0" applyFont="1" applyBorder="1" applyAlignment="1"/>
    <xf numFmtId="0" fontId="53" fillId="0" borderId="19" xfId="0" applyFont="1" applyBorder="1" applyAlignment="1"/>
    <xf numFmtId="0" fontId="53" fillId="0" borderId="0" xfId="0" applyFont="1" applyAlignment="1">
      <alignment shrinkToFit="1"/>
    </xf>
    <xf numFmtId="41" fontId="52" fillId="0" borderId="4" xfId="1" applyNumberFormat="1" applyFont="1" applyBorder="1" applyAlignment="1">
      <alignment horizontal="right"/>
    </xf>
    <xf numFmtId="9" fontId="54" fillId="0" borderId="4" xfId="3" applyFont="1" applyFill="1" applyBorder="1" applyAlignment="1">
      <alignment horizontal="center"/>
    </xf>
    <xf numFmtId="38" fontId="53" fillId="0" borderId="4" xfId="1" applyFont="1" applyFill="1" applyBorder="1" applyAlignment="1">
      <alignment horizontal="center"/>
    </xf>
    <xf numFmtId="0" fontId="58" fillId="5" borderId="1" xfId="0" applyFont="1" applyFill="1" applyBorder="1" applyAlignment="1">
      <alignment horizontal="centerContinuous" vertical="center" shrinkToFit="1"/>
    </xf>
    <xf numFmtId="0" fontId="59" fillId="5" borderId="11" xfId="0" applyFont="1" applyFill="1" applyBorder="1" applyAlignment="1">
      <alignment horizontal="centerContinuous" vertical="center" shrinkToFit="1"/>
    </xf>
    <xf numFmtId="0" fontId="59" fillId="5" borderId="10" xfId="0" applyFont="1" applyFill="1" applyBorder="1" applyAlignment="1">
      <alignment horizontal="centerContinuous" vertical="center" shrinkToFit="1"/>
    </xf>
    <xf numFmtId="0" fontId="59" fillId="5" borderId="1" xfId="0" applyFont="1" applyFill="1" applyBorder="1" applyAlignment="1">
      <alignment horizontal="centerContinuous" vertical="center" shrinkToFit="1"/>
    </xf>
    <xf numFmtId="0" fontId="56" fillId="5" borderId="11" xfId="0" applyFont="1" applyFill="1" applyBorder="1" applyAlignment="1">
      <alignment horizontal="centerContinuous" vertical="center" shrinkToFit="1"/>
    </xf>
    <xf numFmtId="0" fontId="56" fillId="5" borderId="10" xfId="0" applyFont="1" applyFill="1" applyBorder="1" applyAlignment="1">
      <alignment horizontal="centerContinuous" vertical="center" shrinkToFit="1"/>
    </xf>
    <xf numFmtId="0" fontId="59" fillId="5" borderId="4" xfId="0" applyFont="1" applyFill="1" applyBorder="1" applyAlignment="1">
      <alignment horizontal="centerContinuous" vertical="center" shrinkToFit="1"/>
    </xf>
    <xf numFmtId="0" fontId="59" fillId="5" borderId="5" xfId="0" applyFont="1" applyFill="1" applyBorder="1" applyAlignment="1">
      <alignment horizontal="centerContinuous" vertical="center" shrinkToFit="1"/>
    </xf>
    <xf numFmtId="0" fontId="72" fillId="0" borderId="0" xfId="0" applyFont="1">
      <alignment vertical="center"/>
    </xf>
    <xf numFmtId="0" fontId="73" fillId="0" borderId="0" xfId="0" applyFont="1" applyAlignment="1"/>
    <xf numFmtId="0" fontId="76" fillId="0" borderId="0" xfId="0" applyFont="1">
      <alignment vertical="center"/>
    </xf>
    <xf numFmtId="0" fontId="72" fillId="0" borderId="0" xfId="0" applyFont="1" applyAlignment="1"/>
    <xf numFmtId="0" fontId="72" fillId="0" borderId="1" xfId="0" applyFont="1" applyBorder="1" applyAlignment="1"/>
    <xf numFmtId="0" fontId="72" fillId="0" borderId="1" xfId="0" applyFont="1" applyBorder="1">
      <alignment vertical="center"/>
    </xf>
    <xf numFmtId="0" fontId="77" fillId="0" borderId="0" xfId="0" applyFont="1" applyAlignment="1"/>
    <xf numFmtId="0" fontId="77" fillId="0" borderId="0" xfId="0" applyFont="1" applyAlignment="1">
      <alignment horizontal="right"/>
    </xf>
    <xf numFmtId="0" fontId="72" fillId="0" borderId="0" xfId="0" applyFont="1" applyAlignment="1">
      <alignment horizontal="right" vertical="center"/>
    </xf>
    <xf numFmtId="0" fontId="72" fillId="0" borderId="10" xfId="0" applyFont="1" applyBorder="1" applyAlignment="1">
      <alignment horizontal="right" vertical="center"/>
    </xf>
    <xf numFmtId="0" fontId="76" fillId="0" borderId="2" xfId="0" applyFont="1" applyBorder="1">
      <alignment vertical="center"/>
    </xf>
    <xf numFmtId="0" fontId="72" fillId="0" borderId="2" xfId="0" applyFont="1" applyBorder="1" applyAlignment="1">
      <alignment horizontal="centerContinuous"/>
    </xf>
    <xf numFmtId="0" fontId="66" fillId="0" borderId="0" xfId="0" applyFont="1">
      <alignment vertical="center"/>
    </xf>
    <xf numFmtId="0" fontId="79" fillId="0" borderId="0" xfId="0" applyFont="1" applyAlignment="1">
      <alignment horizontal="centerContinuous" vertical="center"/>
    </xf>
    <xf numFmtId="0" fontId="66" fillId="0" borderId="10" xfId="0" applyFont="1" applyBorder="1" applyAlignment="1">
      <alignment horizontal="centerContinuous" vertical="center"/>
    </xf>
    <xf numFmtId="0" fontId="77" fillId="0" borderId="0" xfId="0" applyFont="1">
      <alignment vertical="center"/>
    </xf>
    <xf numFmtId="0" fontId="72" fillId="0" borderId="0" xfId="0" applyFont="1" applyAlignment="1">
      <alignment horizontal="centerContinuous"/>
    </xf>
    <xf numFmtId="0" fontId="77" fillId="0" borderId="0" xfId="0" applyFont="1" applyAlignment="1">
      <alignment horizontal="left" vertical="center"/>
    </xf>
    <xf numFmtId="0" fontId="66" fillId="0" borderId="0" xfId="0" quotePrefix="1" applyFont="1" applyAlignment="1">
      <alignment horizontal="centerContinuous" vertical="center"/>
    </xf>
    <xf numFmtId="0" fontId="66" fillId="0" borderId="0" xfId="0" applyFont="1" applyAlignment="1">
      <alignment horizontal="centerContinuous" vertical="center"/>
    </xf>
    <xf numFmtId="0" fontId="80" fillId="0" borderId="0" xfId="0" quotePrefix="1" applyFont="1">
      <alignment vertical="center"/>
    </xf>
    <xf numFmtId="0" fontId="81" fillId="0" borderId="6" xfId="0" applyFont="1" applyBorder="1">
      <alignment vertical="center"/>
    </xf>
    <xf numFmtId="0" fontId="77" fillId="0" borderId="7" xfId="0" applyFont="1" applyBorder="1" applyAlignment="1"/>
    <xf numFmtId="0" fontId="77" fillId="0" borderId="7" xfId="0" applyFont="1" applyBorder="1">
      <alignment vertical="center"/>
    </xf>
    <xf numFmtId="0" fontId="72" fillId="0" borderId="10" xfId="0" applyFont="1" applyBorder="1">
      <alignment vertical="center"/>
    </xf>
    <xf numFmtId="0" fontId="77" fillId="0" borderId="11" xfId="0" applyFont="1" applyBorder="1">
      <alignment vertical="center"/>
    </xf>
    <xf numFmtId="0" fontId="77" fillId="0" borderId="1" xfId="0" applyFont="1" applyBorder="1" applyAlignment="1"/>
    <xf numFmtId="0" fontId="77" fillId="0" borderId="1" xfId="0" applyFont="1" applyBorder="1">
      <alignment vertical="center"/>
    </xf>
    <xf numFmtId="0" fontId="72" fillId="0" borderId="0" xfId="0" quotePrefix="1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0" xfId="0" applyFont="1" applyBorder="1" applyAlignment="1"/>
    <xf numFmtId="0" fontId="77" fillId="0" borderId="6" xfId="0" applyFont="1" applyBorder="1" applyAlignment="1">
      <alignment vertical="top"/>
    </xf>
    <xf numFmtId="0" fontId="84" fillId="0" borderId="7" xfId="0" applyFont="1" applyBorder="1" applyAlignment="1">
      <alignment horizontal="centerContinuous" vertical="center"/>
    </xf>
    <xf numFmtId="0" fontId="84" fillId="0" borderId="11" xfId="0" applyFont="1" applyBorder="1" applyAlignment="1">
      <alignment horizontal="centerContinuous" vertical="center"/>
    </xf>
    <xf numFmtId="0" fontId="84" fillId="0" borderId="1" xfId="0" applyFont="1" applyBorder="1" applyAlignment="1">
      <alignment horizontal="centerContinuous" vertical="center"/>
    </xf>
    <xf numFmtId="0" fontId="72" fillId="0" borderId="7" xfId="0" applyFont="1" applyBorder="1">
      <alignment vertical="center"/>
    </xf>
    <xf numFmtId="0" fontId="85" fillId="0" borderId="10" xfId="0" applyFont="1" applyBorder="1" applyAlignment="1">
      <alignment horizontal="center" vertical="center"/>
    </xf>
    <xf numFmtId="0" fontId="77" fillId="0" borderId="2" xfId="0" applyFont="1" applyBorder="1" applyAlignment="1">
      <alignment horizontal="centerContinuous" vertical="center"/>
    </xf>
    <xf numFmtId="0" fontId="77" fillId="0" borderId="0" xfId="0" applyFont="1" applyAlignment="1">
      <alignment horizontal="centerContinuous" vertical="center"/>
    </xf>
    <xf numFmtId="41" fontId="77" fillId="0" borderId="0" xfId="2" applyNumberFormat="1" applyFont="1" applyFill="1" applyBorder="1" applyAlignment="1">
      <alignment horizontal="centerContinuous" vertical="center"/>
    </xf>
    <xf numFmtId="38" fontId="77" fillId="0" borderId="2" xfId="1" applyFont="1" applyFill="1" applyBorder="1" applyAlignment="1">
      <alignment vertical="center"/>
    </xf>
    <xf numFmtId="38" fontId="77" fillId="0" borderId="0" xfId="1" applyFont="1" applyFill="1" applyBorder="1" applyAlignment="1">
      <alignment vertical="center"/>
    </xf>
    <xf numFmtId="0" fontId="86" fillId="0" borderId="0" xfId="0" applyFont="1" applyAlignment="1">
      <alignment horizontal="center" vertical="top"/>
    </xf>
    <xf numFmtId="0" fontId="87" fillId="5" borderId="13" xfId="0" applyFont="1" applyFill="1" applyBorder="1" applyAlignment="1">
      <alignment horizontal="centerContinuous" vertical="center"/>
    </xf>
    <xf numFmtId="0" fontId="77" fillId="5" borderId="14" xfId="0" applyFont="1" applyFill="1" applyBorder="1" applyAlignment="1">
      <alignment horizontal="centerContinuous" vertical="center"/>
    </xf>
    <xf numFmtId="41" fontId="77" fillId="5" borderId="15" xfId="2" applyNumberFormat="1" applyFont="1" applyFill="1" applyBorder="1" applyAlignment="1">
      <alignment horizontal="centerContinuous" vertical="center"/>
    </xf>
    <xf numFmtId="0" fontId="77" fillId="0" borderId="0" xfId="0" applyFont="1" applyAlignment="1">
      <alignment horizontal="right" vertical="center"/>
    </xf>
    <xf numFmtId="0" fontId="87" fillId="5" borderId="18" xfId="0" applyFont="1" applyFill="1" applyBorder="1" applyAlignment="1">
      <alignment horizontal="centerContinuous" vertical="center"/>
    </xf>
    <xf numFmtId="0" fontId="77" fillId="5" borderId="2" xfId="0" applyFont="1" applyFill="1" applyBorder="1" applyAlignment="1">
      <alignment horizontal="centerContinuous" vertical="center"/>
    </xf>
    <xf numFmtId="41" fontId="77" fillId="5" borderId="19" xfId="2" applyNumberFormat="1" applyFont="1" applyFill="1" applyBorder="1" applyAlignment="1">
      <alignment horizontal="centerContinuous" vertical="center"/>
    </xf>
    <xf numFmtId="0" fontId="72" fillId="0" borderId="11" xfId="0" applyFont="1" applyBorder="1">
      <alignment vertical="center"/>
    </xf>
    <xf numFmtId="0" fontId="87" fillId="0" borderId="0" xfId="0" applyFont="1" applyAlignment="1">
      <alignment horizontal="centerContinuous" vertical="center"/>
    </xf>
    <xf numFmtId="38" fontId="88" fillId="0" borderId="0" xfId="1" applyFont="1" applyFill="1" applyBorder="1" applyAlignment="1">
      <alignment horizontal="right" vertical="center"/>
    </xf>
    <xf numFmtId="0" fontId="72" fillId="0" borderId="4" xfId="0" applyFont="1" applyBorder="1">
      <alignment vertical="center"/>
    </xf>
    <xf numFmtId="0" fontId="77" fillId="0" borderId="0" xfId="0" applyFont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90" fillId="0" borderId="0" xfId="0" applyFont="1">
      <alignment vertical="center"/>
    </xf>
    <xf numFmtId="38" fontId="72" fillId="0" borderId="0" xfId="1" applyFont="1" applyBorder="1" applyAlignment="1"/>
    <xf numFmtId="38" fontId="77" fillId="0" borderId="7" xfId="1" applyFont="1" applyFill="1" applyBorder="1" applyAlignment="1">
      <alignment horizontal="center"/>
    </xf>
    <xf numFmtId="38" fontId="77" fillId="0" borderId="0" xfId="1" applyFont="1" applyFill="1" applyBorder="1" applyAlignment="1"/>
    <xf numFmtId="0" fontId="72" fillId="0" borderId="0" xfId="0" applyFont="1" applyAlignment="1">
      <alignment horizontal="center"/>
    </xf>
    <xf numFmtId="41" fontId="77" fillId="0" borderId="0" xfId="0" applyNumberFormat="1" applyFont="1" applyAlignment="1">
      <alignment horizontal="left" wrapText="1"/>
    </xf>
    <xf numFmtId="38" fontId="77" fillId="0" borderId="0" xfId="1" applyFont="1" applyBorder="1" applyAlignment="1">
      <alignment horizontal="center"/>
    </xf>
    <xf numFmtId="41" fontId="77" fillId="0" borderId="0" xfId="2" applyNumberFormat="1" applyFont="1" applyFill="1" applyBorder="1" applyAlignment="1">
      <alignment horizontal="center"/>
    </xf>
    <xf numFmtId="41" fontId="77" fillId="0" borderId="7" xfId="2" applyNumberFormat="1" applyFont="1" applyFill="1" applyBorder="1" applyAlignment="1">
      <alignment horizontal="center"/>
    </xf>
    <xf numFmtId="41" fontId="72" fillId="0" borderId="7" xfId="1" applyNumberFormat="1" applyFont="1" applyBorder="1" applyAlignment="1">
      <alignment horizontal="right"/>
    </xf>
    <xf numFmtId="41" fontId="72" fillId="0" borderId="4" xfId="1" applyNumberFormat="1" applyFont="1" applyBorder="1" applyAlignment="1">
      <alignment horizontal="right"/>
    </xf>
    <xf numFmtId="9" fontId="81" fillId="0" borderId="4" xfId="3" applyFont="1" applyFill="1" applyBorder="1" applyAlignment="1">
      <alignment horizontal="center"/>
    </xf>
    <xf numFmtId="38" fontId="77" fillId="0" borderId="4" xfId="1" applyFont="1" applyFill="1" applyBorder="1" applyAlignment="1">
      <alignment horizontal="center"/>
    </xf>
    <xf numFmtId="41" fontId="77" fillId="0" borderId="0" xfId="0" applyNumberFormat="1" applyFont="1" applyAlignment="1"/>
    <xf numFmtId="0" fontId="91" fillId="5" borderId="1" xfId="0" applyFont="1" applyFill="1" applyBorder="1" applyAlignment="1">
      <alignment horizontal="centerContinuous" vertical="center" shrinkToFit="1"/>
    </xf>
    <xf numFmtId="0" fontId="91" fillId="5" borderId="0" xfId="0" applyFont="1" applyFill="1" applyAlignment="1">
      <alignment horizontal="centerContinuous" vertical="center" shrinkToFit="1"/>
    </xf>
    <xf numFmtId="0" fontId="92" fillId="5" borderId="11" xfId="0" applyFont="1" applyFill="1" applyBorder="1" applyAlignment="1">
      <alignment horizontal="centerContinuous" vertical="center" shrinkToFit="1"/>
    </xf>
    <xf numFmtId="0" fontId="92" fillId="5" borderId="0" xfId="0" applyFont="1" applyFill="1" applyAlignment="1">
      <alignment horizontal="centerContinuous" vertical="center" shrinkToFit="1"/>
    </xf>
    <xf numFmtId="0" fontId="92" fillId="5" borderId="10" xfId="0" applyFont="1" applyFill="1" applyBorder="1" applyAlignment="1">
      <alignment horizontal="centerContinuous" vertical="center" shrinkToFit="1"/>
    </xf>
    <xf numFmtId="0" fontId="91" fillId="5" borderId="4" xfId="0" applyFont="1" applyFill="1" applyBorder="1" applyAlignment="1">
      <alignment horizontal="centerContinuous" vertical="center" shrinkToFit="1"/>
    </xf>
    <xf numFmtId="0" fontId="91" fillId="5" borderId="5" xfId="0" applyFont="1" applyFill="1" applyBorder="1" applyAlignment="1">
      <alignment horizontal="centerContinuous" vertical="center" shrinkToFit="1"/>
    </xf>
    <xf numFmtId="0" fontId="87" fillId="0" borderId="0" xfId="0" applyFont="1" applyAlignment="1"/>
    <xf numFmtId="0" fontId="77" fillId="0" borderId="0" xfId="0" applyFont="1" applyAlignment="1">
      <alignment vertical="center" shrinkToFit="1"/>
    </xf>
    <xf numFmtId="0" fontId="72" fillId="0" borderId="0" xfId="0" applyFont="1" applyAlignment="1">
      <alignment horizontal="left"/>
    </xf>
    <xf numFmtId="49" fontId="77" fillId="0" borderId="0" xfId="0" applyNumberFormat="1" applyFont="1" applyAlignment="1">
      <alignment horizontal="left"/>
    </xf>
    <xf numFmtId="0" fontId="77" fillId="0" borderId="0" xfId="0" applyFont="1" applyAlignment="1">
      <alignment shrinkToFit="1"/>
    </xf>
    <xf numFmtId="0" fontId="77" fillId="0" borderId="0" xfId="0" applyFont="1" applyAlignment="1">
      <alignment horizontal="left"/>
    </xf>
    <xf numFmtId="0" fontId="87" fillId="0" borderId="0" xfId="0" applyFont="1" applyAlignment="1">
      <alignment shrinkToFit="1"/>
    </xf>
    <xf numFmtId="38" fontId="94" fillId="0" borderId="0" xfId="1" applyFont="1" applyBorder="1" applyAlignment="1"/>
    <xf numFmtId="0" fontId="66" fillId="0" borderId="0" xfId="4">
      <alignment vertical="center"/>
    </xf>
    <xf numFmtId="0" fontId="95" fillId="0" borderId="0" xfId="4" applyFont="1" applyAlignment="1">
      <alignment horizontal="centerContinuous" vertical="center"/>
    </xf>
    <xf numFmtId="0" fontId="66" fillId="0" borderId="0" xfId="4" applyAlignment="1">
      <alignment horizontal="centerContinuous" vertical="center"/>
    </xf>
    <xf numFmtId="0" fontId="96" fillId="0" borderId="0" xfId="4" applyFont="1">
      <alignment vertical="center"/>
    </xf>
    <xf numFmtId="0" fontId="66" fillId="0" borderId="0" xfId="4" applyAlignment="1">
      <alignment horizontal="right" vertical="center"/>
    </xf>
    <xf numFmtId="0" fontId="66" fillId="0" borderId="0" xfId="4" applyAlignment="1">
      <alignment horizontal="left" vertical="center"/>
    </xf>
    <xf numFmtId="182" fontId="66" fillId="0" borderId="0" xfId="4" applyNumberFormat="1">
      <alignment vertical="center"/>
    </xf>
    <xf numFmtId="0" fontId="66" fillId="5" borderId="22" xfId="4" applyFill="1" applyBorder="1" applyAlignment="1">
      <alignment horizontal="center" vertical="center"/>
    </xf>
    <xf numFmtId="0" fontId="66" fillId="5" borderId="22" xfId="4" quotePrefix="1" applyFill="1" applyBorder="1" applyAlignment="1" applyProtection="1">
      <alignment horizontal="center" vertical="center"/>
      <protection locked="0"/>
    </xf>
    <xf numFmtId="0" fontId="66" fillId="5" borderId="3" xfId="4" applyFill="1" applyBorder="1" applyAlignment="1">
      <alignment horizontal="center" vertical="center"/>
    </xf>
    <xf numFmtId="0" fontId="66" fillId="0" borderId="0" xfId="4" applyAlignment="1">
      <alignment horizontal="center" vertical="center"/>
    </xf>
    <xf numFmtId="0" fontId="77" fillId="0" borderId="55" xfId="4" applyFont="1" applyBorder="1" applyAlignment="1" applyProtection="1">
      <alignment horizontal="center" vertical="center"/>
      <protection locked="0"/>
    </xf>
    <xf numFmtId="0" fontId="77" fillId="0" borderId="55" xfId="4" quotePrefix="1" applyFont="1" applyBorder="1" applyAlignment="1" applyProtection="1">
      <alignment horizontal="center" vertical="center"/>
      <protection locked="0"/>
    </xf>
    <xf numFmtId="0" fontId="77" fillId="0" borderId="55" xfId="4" applyFont="1" applyBorder="1">
      <alignment vertical="center"/>
    </xf>
    <xf numFmtId="0" fontId="77" fillId="0" borderId="56" xfId="4" applyFont="1" applyBorder="1" applyAlignment="1">
      <alignment horizontal="center" vertical="center"/>
    </xf>
    <xf numFmtId="181" fontId="77" fillId="0" borderId="56" xfId="4" applyNumberFormat="1" applyFont="1" applyBorder="1">
      <alignment vertical="center"/>
    </xf>
    <xf numFmtId="181" fontId="77" fillId="0" borderId="55" xfId="4" applyNumberFormat="1" applyFont="1" applyBorder="1">
      <alignment vertical="center"/>
    </xf>
    <xf numFmtId="9" fontId="77" fillId="0" borderId="57" xfId="4" applyNumberFormat="1" applyFont="1" applyBorder="1" applyAlignment="1">
      <alignment horizontal="center" vertical="center"/>
    </xf>
    <xf numFmtId="183" fontId="77" fillId="0" borderId="55" xfId="4" applyNumberFormat="1" applyFont="1" applyBorder="1">
      <alignment vertical="center"/>
    </xf>
    <xf numFmtId="0" fontId="77" fillId="0" borderId="0" xfId="4" applyFont="1">
      <alignment vertical="center"/>
    </xf>
    <xf numFmtId="0" fontId="77" fillId="0" borderId="56" xfId="4" quotePrefix="1" applyFont="1" applyBorder="1" applyAlignment="1" applyProtection="1">
      <alignment horizontal="center" vertical="center"/>
      <protection locked="0"/>
    </xf>
    <xf numFmtId="181" fontId="77" fillId="0" borderId="56" xfId="1" applyNumberFormat="1" applyFont="1" applyBorder="1">
      <alignment vertical="center"/>
    </xf>
    <xf numFmtId="183" fontId="77" fillId="0" borderId="56" xfId="4" applyNumberFormat="1" applyFont="1" applyBorder="1">
      <alignment vertical="center"/>
    </xf>
    <xf numFmtId="0" fontId="97" fillId="0" borderId="0" xfId="0" applyFont="1" applyAlignment="1">
      <alignment horizontal="left" vertical="center"/>
    </xf>
    <xf numFmtId="0" fontId="77" fillId="0" borderId="56" xfId="4" applyFont="1" applyBorder="1">
      <alignment vertical="center"/>
    </xf>
    <xf numFmtId="0" fontId="77" fillId="0" borderId="58" xfId="4" applyFont="1" applyBorder="1" applyAlignment="1">
      <alignment horizontal="center" vertical="center"/>
    </xf>
    <xf numFmtId="0" fontId="77" fillId="0" borderId="58" xfId="4" quotePrefix="1" applyFont="1" applyBorder="1" applyAlignment="1" applyProtection="1">
      <alignment horizontal="center" vertical="center"/>
      <protection locked="0"/>
    </xf>
    <xf numFmtId="0" fontId="77" fillId="0" borderId="58" xfId="4" applyFont="1" applyBorder="1" applyAlignment="1">
      <alignment horizontal="distributed" vertical="center" justifyLastLine="1"/>
    </xf>
    <xf numFmtId="181" fontId="77" fillId="0" borderId="58" xfId="4" applyNumberFormat="1" applyFont="1" applyBorder="1">
      <alignment vertical="center"/>
    </xf>
    <xf numFmtId="9" fontId="77" fillId="0" borderId="59" xfId="4" applyNumberFormat="1" applyFont="1" applyBorder="1" applyAlignment="1">
      <alignment horizontal="center" vertical="center"/>
    </xf>
    <xf numFmtId="183" fontId="77" fillId="0" borderId="58" xfId="4" applyNumberFormat="1" applyFont="1" applyBorder="1">
      <alignment vertical="center"/>
    </xf>
    <xf numFmtId="0" fontId="66" fillId="0" borderId="7" xfId="4" applyBorder="1">
      <alignment vertical="center"/>
    </xf>
    <xf numFmtId="38" fontId="77" fillId="0" borderId="0" xfId="1" applyFont="1">
      <alignment vertical="center"/>
    </xf>
    <xf numFmtId="0" fontId="79" fillId="0" borderId="0" xfId="4" applyFont="1" applyAlignment="1">
      <alignment horizontal="right" vertical="center"/>
    </xf>
    <xf numFmtId="0" fontId="72" fillId="0" borderId="1" xfId="0" applyFont="1" applyBorder="1" applyProtection="1">
      <alignment vertical="center"/>
      <protection locked="0"/>
    </xf>
    <xf numFmtId="0" fontId="72" fillId="0" borderId="6" xfId="0" applyFont="1" applyBorder="1">
      <alignment vertical="center"/>
    </xf>
    <xf numFmtId="0" fontId="66" fillId="0" borderId="0" xfId="4" applyAlignment="1">
      <alignment horizontal="left" vertical="center" shrinkToFit="1"/>
    </xf>
    <xf numFmtId="49" fontId="77" fillId="0" borderId="55" xfId="4" applyNumberFormat="1" applyFont="1" applyBorder="1" applyAlignment="1" applyProtection="1">
      <alignment vertical="center" shrinkToFit="1"/>
      <protection locked="0"/>
    </xf>
    <xf numFmtId="0" fontId="77" fillId="0" borderId="56" xfId="4" applyFont="1" applyBorder="1" applyAlignment="1" applyProtection="1">
      <alignment horizontal="center" vertical="center"/>
      <protection locked="0"/>
    </xf>
    <xf numFmtId="181" fontId="77" fillId="0" borderId="56" xfId="4" applyNumberFormat="1" applyFont="1" applyBorder="1" applyProtection="1">
      <alignment vertical="center"/>
      <protection locked="0"/>
    </xf>
    <xf numFmtId="181" fontId="77" fillId="0" borderId="55" xfId="4" applyNumberFormat="1" applyFont="1" applyBorder="1" applyProtection="1">
      <alignment vertical="center"/>
      <protection locked="0"/>
    </xf>
    <xf numFmtId="9" fontId="77" fillId="0" borderId="57" xfId="4" applyNumberFormat="1" applyFont="1" applyBorder="1" applyAlignment="1" applyProtection="1">
      <alignment horizontal="center" vertical="center"/>
      <protection locked="0"/>
    </xf>
    <xf numFmtId="181" fontId="77" fillId="0" borderId="56" xfId="1" applyNumberFormat="1" applyFont="1" applyBorder="1" applyProtection="1">
      <alignment vertical="center"/>
      <protection locked="0"/>
    </xf>
    <xf numFmtId="49" fontId="77" fillId="0" borderId="56" xfId="4" applyNumberFormat="1" applyFont="1" applyBorder="1" applyAlignment="1" applyProtection="1">
      <alignment vertical="center" shrinkToFit="1"/>
      <protection locked="0"/>
    </xf>
    <xf numFmtId="49" fontId="77" fillId="0" borderId="58" xfId="4" applyNumberFormat="1" applyFont="1" applyBorder="1">
      <alignment vertical="center"/>
    </xf>
    <xf numFmtId="38" fontId="66" fillId="0" borderId="0" xfId="1" applyFont="1">
      <alignment vertical="center"/>
    </xf>
    <xf numFmtId="0" fontId="99" fillId="0" borderId="0" xfId="0" applyFont="1">
      <alignment vertical="center"/>
    </xf>
    <xf numFmtId="0" fontId="100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1" fontId="11" fillId="0" borderId="6" xfId="0" applyNumberFormat="1" applyFont="1" applyBorder="1" applyAlignment="1">
      <alignment horizontal="left"/>
    </xf>
    <xf numFmtId="41" fontId="11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1" fontId="11" fillId="0" borderId="11" xfId="0" applyNumberFormat="1" applyFont="1" applyBorder="1" applyAlignment="1">
      <alignment horizontal="left"/>
    </xf>
    <xf numFmtId="41" fontId="1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38" fontId="11" fillId="0" borderId="6" xfId="1" applyFont="1" applyBorder="1" applyAlignment="1">
      <alignment horizontal="center"/>
    </xf>
    <xf numFmtId="38" fontId="11" fillId="0" borderId="8" xfId="1" applyFont="1" applyBorder="1" applyAlignment="1">
      <alignment horizontal="center"/>
    </xf>
    <xf numFmtId="38" fontId="11" fillId="0" borderId="11" xfId="1" applyFont="1" applyBorder="1" applyAlignment="1">
      <alignment horizontal="center"/>
    </xf>
    <xf numFmtId="38" fontId="11" fillId="0" borderId="12" xfId="1" applyFont="1" applyBorder="1" applyAlignment="1">
      <alignment horizontal="center"/>
    </xf>
    <xf numFmtId="41" fontId="11" fillId="0" borderId="6" xfId="2" applyNumberFormat="1" applyFont="1" applyBorder="1" applyAlignment="1">
      <alignment horizontal="center"/>
    </xf>
    <xf numFmtId="41" fontId="11" fillId="0" borderId="8" xfId="2" applyNumberFormat="1" applyFont="1" applyBorder="1" applyAlignment="1">
      <alignment horizontal="center"/>
    </xf>
    <xf numFmtId="41" fontId="11" fillId="0" borderId="11" xfId="2" applyNumberFormat="1" applyFont="1" applyBorder="1" applyAlignment="1">
      <alignment horizontal="center"/>
    </xf>
    <xf numFmtId="41" fontId="11" fillId="0" borderId="12" xfId="2" applyNumberFormat="1" applyFont="1" applyBorder="1" applyAlignment="1">
      <alignment horizontal="center"/>
    </xf>
    <xf numFmtId="38" fontId="10" fillId="0" borderId="6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11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12" xfId="1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9" fillId="0" borderId="0" xfId="0" applyFont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9" fontId="12" fillId="0" borderId="6" xfId="0" applyNumberFormat="1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38" fontId="4" fillId="0" borderId="6" xfId="1" applyFont="1" applyBorder="1" applyAlignment="1">
      <alignment horizontal="right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0" fontId="12" fillId="0" borderId="6" xfId="0" applyFont="1" applyBorder="1" applyAlignment="1">
      <alignment horizontal="center" shrinkToFit="1"/>
    </xf>
    <xf numFmtId="9" fontId="10" fillId="0" borderId="6" xfId="0" applyNumberFormat="1" applyFont="1" applyBorder="1" applyAlignment="1">
      <alignment horizontal="center"/>
    </xf>
    <xf numFmtId="38" fontId="40" fillId="0" borderId="16" xfId="1" applyFont="1" applyFill="1" applyBorder="1" applyAlignment="1">
      <alignment horizontal="right" vertical="center"/>
    </xf>
    <xf numFmtId="38" fontId="40" fillId="0" borderId="14" xfId="1" applyFont="1" applyFill="1" applyBorder="1" applyAlignment="1">
      <alignment horizontal="right" vertical="center"/>
    </xf>
    <xf numFmtId="38" fontId="40" fillId="0" borderId="17" xfId="1" applyFont="1" applyFill="1" applyBorder="1" applyAlignment="1">
      <alignment horizontal="right" vertical="center"/>
    </xf>
    <xf numFmtId="38" fontId="40" fillId="0" borderId="20" xfId="1" applyFont="1" applyFill="1" applyBorder="1" applyAlignment="1">
      <alignment horizontal="right" vertical="center"/>
    </xf>
    <xf numFmtId="38" fontId="40" fillId="0" borderId="2" xfId="1" applyFont="1" applyFill="1" applyBorder="1" applyAlignment="1">
      <alignment horizontal="right" vertical="center"/>
    </xf>
    <xf numFmtId="38" fontId="40" fillId="0" borderId="2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41" fontId="11" fillId="5" borderId="6" xfId="2" applyNumberFormat="1" applyFont="1" applyFill="1" applyBorder="1" applyAlignment="1">
      <alignment horizontal="center" vertical="center"/>
    </xf>
    <xf numFmtId="41" fontId="11" fillId="5" borderId="7" xfId="2" applyNumberFormat="1" applyFont="1" applyFill="1" applyBorder="1" applyAlignment="1">
      <alignment horizontal="center" vertical="center"/>
    </xf>
    <xf numFmtId="41" fontId="11" fillId="5" borderId="8" xfId="2" applyNumberFormat="1" applyFont="1" applyFill="1" applyBorder="1" applyAlignment="1">
      <alignment horizontal="center" vertical="center"/>
    </xf>
    <xf numFmtId="41" fontId="11" fillId="5" borderId="11" xfId="2" applyNumberFormat="1" applyFont="1" applyFill="1" applyBorder="1" applyAlignment="1">
      <alignment horizontal="center" vertical="center"/>
    </xf>
    <xf numFmtId="41" fontId="11" fillId="5" borderId="1" xfId="2" applyNumberFormat="1" applyFont="1" applyFill="1" applyBorder="1" applyAlignment="1">
      <alignment horizontal="center" vertical="center"/>
    </xf>
    <xf numFmtId="41" fontId="11" fillId="5" borderId="12" xfId="2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41" fontId="11" fillId="0" borderId="6" xfId="2" applyNumberFormat="1" applyFont="1" applyFill="1" applyBorder="1" applyAlignment="1">
      <alignment horizontal="center"/>
    </xf>
    <xf numFmtId="41" fontId="11" fillId="0" borderId="8" xfId="2" applyNumberFormat="1" applyFont="1" applyFill="1" applyBorder="1" applyAlignment="1">
      <alignment horizontal="center"/>
    </xf>
    <xf numFmtId="41" fontId="11" fillId="0" borderId="11" xfId="2" applyNumberFormat="1" applyFont="1" applyFill="1" applyBorder="1" applyAlignment="1">
      <alignment horizontal="center"/>
    </xf>
    <xf numFmtId="41" fontId="11" fillId="0" borderId="12" xfId="2" applyNumberFormat="1" applyFont="1" applyFill="1" applyBorder="1" applyAlignment="1">
      <alignment horizontal="center"/>
    </xf>
    <xf numFmtId="0" fontId="7" fillId="0" borderId="39" xfId="0" applyFont="1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41" fontId="11" fillId="0" borderId="8" xfId="0" applyNumberFormat="1" applyFont="1" applyBorder="1" applyAlignment="1">
      <alignment horizontal="left"/>
    </xf>
    <xf numFmtId="41" fontId="11" fillId="0" borderId="12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46" fillId="5" borderId="6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6" fillId="5" borderId="11" xfId="0" applyFont="1" applyFill="1" applyBorder="1" applyAlignment="1">
      <alignment horizontal="center" vertical="center"/>
    </xf>
    <xf numFmtId="0" fontId="46" fillId="5" borderId="12" xfId="0" applyFont="1" applyFill="1" applyBorder="1" applyAlignment="1">
      <alignment horizontal="center" vertical="center"/>
    </xf>
    <xf numFmtId="9" fontId="46" fillId="0" borderId="6" xfId="0" applyNumberFormat="1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38" fontId="11" fillId="0" borderId="6" xfId="1" applyFont="1" applyFill="1" applyBorder="1" applyAlignment="1">
      <alignment horizontal="right"/>
    </xf>
    <xf numFmtId="38" fontId="11" fillId="0" borderId="7" xfId="1" applyFont="1" applyFill="1" applyBorder="1" applyAlignment="1">
      <alignment horizontal="right"/>
    </xf>
    <xf numFmtId="38" fontId="11" fillId="0" borderId="8" xfId="1" applyFont="1" applyFill="1" applyBorder="1" applyAlignment="1">
      <alignment horizontal="right"/>
    </xf>
    <xf numFmtId="38" fontId="11" fillId="0" borderId="11" xfId="1" applyFont="1" applyFill="1" applyBorder="1" applyAlignment="1">
      <alignment horizontal="right"/>
    </xf>
    <xf numFmtId="38" fontId="11" fillId="0" borderId="1" xfId="1" applyFont="1" applyFill="1" applyBorder="1" applyAlignment="1">
      <alignment horizontal="right"/>
    </xf>
    <xf numFmtId="38" fontId="11" fillId="0" borderId="12" xfId="1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0" fontId="41" fillId="0" borderId="7" xfId="0" quotePrefix="1" applyFont="1" applyBorder="1" applyAlignment="1">
      <alignment horizontal="center" vertical="center"/>
    </xf>
    <xf numFmtId="0" fontId="41" fillId="0" borderId="8" xfId="0" quotePrefix="1" applyFont="1" applyBorder="1" applyAlignment="1">
      <alignment horizontal="center" vertical="center"/>
    </xf>
    <xf numFmtId="0" fontId="41" fillId="0" borderId="1" xfId="0" quotePrefix="1" applyFont="1" applyBorder="1" applyAlignment="1">
      <alignment horizontal="center" vertical="center"/>
    </xf>
    <xf numFmtId="0" fontId="41" fillId="0" borderId="12" xfId="0" quotePrefix="1" applyFont="1" applyBorder="1" applyAlignment="1">
      <alignment horizontal="center" vertical="center"/>
    </xf>
    <xf numFmtId="177" fontId="47" fillId="0" borderId="7" xfId="0" quotePrefix="1" applyNumberFormat="1" applyFont="1" applyBorder="1" applyAlignment="1">
      <alignment horizontal="center" vertical="center" shrinkToFit="1"/>
    </xf>
    <xf numFmtId="177" fontId="47" fillId="0" borderId="8" xfId="0" quotePrefix="1" applyNumberFormat="1" applyFont="1" applyBorder="1" applyAlignment="1">
      <alignment horizontal="center" vertical="center" shrinkToFit="1"/>
    </xf>
    <xf numFmtId="177" fontId="47" fillId="0" borderId="1" xfId="0" quotePrefix="1" applyNumberFormat="1" applyFont="1" applyBorder="1" applyAlignment="1">
      <alignment horizontal="center" vertical="center" shrinkToFit="1"/>
    </xf>
    <xf numFmtId="177" fontId="47" fillId="0" borderId="12" xfId="0" quotePrefix="1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5" fillId="0" borderId="6" xfId="0" quotePrefix="1" applyFont="1" applyBorder="1" applyAlignment="1">
      <alignment horizontal="center" vertical="center"/>
    </xf>
    <xf numFmtId="0" fontId="45" fillId="0" borderId="7" xfId="0" quotePrefix="1" applyFont="1" applyBorder="1" applyAlignment="1">
      <alignment horizontal="center" vertical="center"/>
    </xf>
    <xf numFmtId="0" fontId="45" fillId="0" borderId="8" xfId="0" quotePrefix="1" applyFont="1" applyBorder="1" applyAlignment="1">
      <alignment horizontal="center" vertical="center"/>
    </xf>
    <xf numFmtId="0" fontId="45" fillId="0" borderId="11" xfId="0" quotePrefix="1" applyFont="1" applyBorder="1" applyAlignment="1">
      <alignment horizontal="center" vertical="center"/>
    </xf>
    <xf numFmtId="0" fontId="45" fillId="0" borderId="1" xfId="0" quotePrefix="1" applyFont="1" applyBorder="1" applyAlignment="1">
      <alignment horizontal="center" vertical="center"/>
    </xf>
    <xf numFmtId="0" fontId="45" fillId="0" borderId="12" xfId="0" quotePrefix="1" applyFont="1" applyBorder="1" applyAlignment="1">
      <alignment horizontal="center" vertical="center"/>
    </xf>
    <xf numFmtId="9" fontId="46" fillId="0" borderId="6" xfId="3" applyFont="1" applyFill="1" applyBorder="1" applyAlignment="1">
      <alignment horizontal="center"/>
    </xf>
    <xf numFmtId="9" fontId="46" fillId="0" borderId="8" xfId="3" applyFont="1" applyFill="1" applyBorder="1" applyAlignment="1">
      <alignment horizontal="center"/>
    </xf>
    <xf numFmtId="9" fontId="46" fillId="0" borderId="11" xfId="3" applyFont="1" applyFill="1" applyBorder="1" applyAlignment="1">
      <alignment horizontal="center"/>
    </xf>
    <xf numFmtId="9" fontId="46" fillId="0" borderId="12" xfId="3" applyFont="1" applyFill="1" applyBorder="1" applyAlignment="1">
      <alignment horizontal="center"/>
    </xf>
    <xf numFmtId="9" fontId="46" fillId="0" borderId="6" xfId="3" applyFont="1" applyBorder="1" applyAlignment="1">
      <alignment horizontal="center"/>
    </xf>
    <xf numFmtId="9" fontId="46" fillId="0" borderId="8" xfId="3" applyFont="1" applyBorder="1" applyAlignment="1">
      <alignment horizontal="center"/>
    </xf>
    <xf numFmtId="9" fontId="46" fillId="0" borderId="11" xfId="3" applyFont="1" applyBorder="1" applyAlignment="1">
      <alignment horizontal="center"/>
    </xf>
    <xf numFmtId="9" fontId="46" fillId="0" borderId="12" xfId="3" applyFont="1" applyBorder="1" applyAlignment="1">
      <alignment horizontal="center"/>
    </xf>
    <xf numFmtId="41" fontId="4" fillId="0" borderId="6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8" xfId="1" applyNumberFormat="1" applyFont="1" applyBorder="1" applyAlignment="1">
      <alignment horizontal="right"/>
    </xf>
    <xf numFmtId="41" fontId="4" fillId="0" borderId="11" xfId="1" applyNumberFormat="1" applyFont="1" applyBorder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4" fillId="0" borderId="12" xfId="1" applyNumberFormat="1" applyFont="1" applyBorder="1" applyAlignment="1">
      <alignment horizontal="right"/>
    </xf>
    <xf numFmtId="0" fontId="7" fillId="0" borderId="6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177" fontId="41" fillId="0" borderId="7" xfId="0" quotePrefix="1" applyNumberFormat="1" applyFont="1" applyBorder="1" applyAlignment="1">
      <alignment horizontal="center" vertical="center" shrinkToFit="1"/>
    </xf>
    <xf numFmtId="177" fontId="41" fillId="0" borderId="8" xfId="0" quotePrefix="1" applyNumberFormat="1" applyFont="1" applyBorder="1" applyAlignment="1">
      <alignment horizontal="center" vertical="center" shrinkToFit="1"/>
    </xf>
    <xf numFmtId="177" fontId="41" fillId="0" borderId="1" xfId="0" quotePrefix="1" applyNumberFormat="1" applyFont="1" applyBorder="1" applyAlignment="1">
      <alignment horizontal="center" vertical="center" shrinkToFit="1"/>
    </xf>
    <xf numFmtId="177" fontId="41" fillId="0" borderId="12" xfId="0" quotePrefix="1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9" fontId="10" fillId="0" borderId="6" xfId="3" applyFont="1" applyBorder="1" applyAlignment="1">
      <alignment horizontal="center"/>
    </xf>
    <xf numFmtId="9" fontId="10" fillId="0" borderId="8" xfId="3" applyFont="1" applyBorder="1" applyAlignment="1">
      <alignment horizontal="center"/>
    </xf>
    <xf numFmtId="9" fontId="10" fillId="0" borderId="11" xfId="3" applyFont="1" applyBorder="1" applyAlignment="1">
      <alignment horizontal="center"/>
    </xf>
    <xf numFmtId="9" fontId="10" fillId="0" borderId="12" xfId="3" applyFont="1" applyBorder="1" applyAlignment="1">
      <alignment horizontal="center"/>
    </xf>
    <xf numFmtId="9" fontId="11" fillId="0" borderId="6" xfId="3" applyFont="1" applyFill="1" applyBorder="1" applyAlignment="1">
      <alignment horizontal="center"/>
    </xf>
    <xf numFmtId="9" fontId="11" fillId="0" borderId="8" xfId="3" applyFont="1" applyFill="1" applyBorder="1" applyAlignment="1">
      <alignment horizontal="center"/>
    </xf>
    <xf numFmtId="9" fontId="11" fillId="0" borderId="11" xfId="3" applyFont="1" applyFill="1" applyBorder="1" applyAlignment="1">
      <alignment horizontal="center"/>
    </xf>
    <xf numFmtId="9" fontId="11" fillId="0" borderId="12" xfId="3" applyFont="1" applyFill="1" applyBorder="1" applyAlignment="1">
      <alignment horizontal="center"/>
    </xf>
    <xf numFmtId="38" fontId="53" fillId="0" borderId="6" xfId="1" applyFont="1" applyBorder="1" applyAlignment="1">
      <alignment horizontal="center"/>
    </xf>
    <xf numFmtId="38" fontId="53" fillId="0" borderId="8" xfId="1" applyFont="1" applyBorder="1" applyAlignment="1">
      <alignment horizontal="center"/>
    </xf>
    <xf numFmtId="38" fontId="53" fillId="0" borderId="11" xfId="1" applyFont="1" applyBorder="1" applyAlignment="1">
      <alignment horizontal="center"/>
    </xf>
    <xf numFmtId="38" fontId="53" fillId="0" borderId="12" xfId="1" applyFont="1" applyBorder="1" applyAlignment="1">
      <alignment horizontal="center"/>
    </xf>
    <xf numFmtId="41" fontId="53" fillId="0" borderId="6" xfId="2" applyNumberFormat="1" applyFont="1" applyBorder="1" applyAlignment="1">
      <alignment horizontal="center"/>
    </xf>
    <xf numFmtId="41" fontId="53" fillId="0" borderId="8" xfId="2" applyNumberFormat="1" applyFont="1" applyBorder="1" applyAlignment="1">
      <alignment horizontal="center"/>
    </xf>
    <xf numFmtId="41" fontId="53" fillId="0" borderId="11" xfId="2" applyNumberFormat="1" applyFont="1" applyBorder="1" applyAlignment="1">
      <alignment horizontal="center"/>
    </xf>
    <xf numFmtId="41" fontId="53" fillId="0" borderId="12" xfId="2" applyNumberFormat="1" applyFont="1" applyBorder="1" applyAlignment="1">
      <alignment horizontal="center"/>
    </xf>
    <xf numFmtId="38" fontId="52" fillId="0" borderId="6" xfId="1" applyFont="1" applyBorder="1" applyAlignment="1">
      <alignment horizontal="right"/>
    </xf>
    <xf numFmtId="38" fontId="52" fillId="0" borderId="7" xfId="1" applyFont="1" applyBorder="1" applyAlignment="1">
      <alignment horizontal="right"/>
    </xf>
    <xf numFmtId="38" fontId="52" fillId="0" borderId="8" xfId="1" applyFont="1" applyBorder="1" applyAlignment="1">
      <alignment horizontal="right"/>
    </xf>
    <xf numFmtId="38" fontId="52" fillId="0" borderId="11" xfId="1" applyFont="1" applyBorder="1" applyAlignment="1">
      <alignment horizontal="right"/>
    </xf>
    <xf numFmtId="38" fontId="52" fillId="0" borderId="1" xfId="1" applyFont="1" applyBorder="1" applyAlignment="1">
      <alignment horizontal="right"/>
    </xf>
    <xf numFmtId="38" fontId="52" fillId="0" borderId="12" xfId="1" applyFont="1" applyBorder="1" applyAlignment="1">
      <alignment horizontal="right"/>
    </xf>
    <xf numFmtId="9" fontId="54" fillId="0" borderId="6" xfId="0" applyNumberFormat="1" applyFont="1" applyBorder="1" applyAlignment="1">
      <alignment horizontal="center"/>
    </xf>
    <xf numFmtId="9" fontId="54" fillId="0" borderId="8" xfId="0" applyNumberFormat="1" applyFont="1" applyBorder="1" applyAlignment="1">
      <alignment horizontal="center"/>
    </xf>
    <xf numFmtId="9" fontId="54" fillId="0" borderId="11" xfId="0" applyNumberFormat="1" applyFont="1" applyBorder="1" applyAlignment="1">
      <alignment horizontal="center"/>
    </xf>
    <xf numFmtId="9" fontId="54" fillId="0" borderId="12" xfId="0" applyNumberFormat="1" applyFont="1" applyBorder="1" applyAlignment="1">
      <alignment horizontal="center"/>
    </xf>
    <xf numFmtId="9" fontId="54" fillId="0" borderId="6" xfId="3" applyFont="1" applyBorder="1" applyAlignment="1">
      <alignment horizontal="center"/>
    </xf>
    <xf numFmtId="9" fontId="54" fillId="0" borderId="8" xfId="3" applyFont="1" applyBorder="1" applyAlignment="1">
      <alignment horizontal="center"/>
    </xf>
    <xf numFmtId="9" fontId="54" fillId="0" borderId="11" xfId="3" applyFont="1" applyBorder="1" applyAlignment="1">
      <alignment horizontal="center"/>
    </xf>
    <xf numFmtId="9" fontId="54" fillId="0" borderId="12" xfId="3" applyFont="1" applyBorder="1" applyAlignment="1">
      <alignment horizontal="center"/>
    </xf>
    <xf numFmtId="41" fontId="53" fillId="0" borderId="6" xfId="2" applyNumberFormat="1" applyFont="1" applyFill="1" applyBorder="1" applyAlignment="1">
      <alignment horizontal="center"/>
    </xf>
    <xf numFmtId="41" fontId="53" fillId="0" borderId="8" xfId="2" applyNumberFormat="1" applyFont="1" applyFill="1" applyBorder="1" applyAlignment="1">
      <alignment horizontal="center"/>
    </xf>
    <xf numFmtId="41" fontId="53" fillId="0" borderId="11" xfId="2" applyNumberFormat="1" applyFont="1" applyFill="1" applyBorder="1" applyAlignment="1">
      <alignment horizontal="center"/>
    </xf>
    <xf numFmtId="41" fontId="53" fillId="0" borderId="12" xfId="2" applyNumberFormat="1" applyFont="1" applyFill="1" applyBorder="1" applyAlignment="1">
      <alignment horizontal="center"/>
    </xf>
    <xf numFmtId="38" fontId="53" fillId="0" borderId="6" xfId="1" applyFont="1" applyFill="1" applyBorder="1" applyAlignment="1">
      <alignment horizontal="right"/>
    </xf>
    <xf numFmtId="38" fontId="53" fillId="0" borderId="7" xfId="1" applyFont="1" applyFill="1" applyBorder="1" applyAlignment="1">
      <alignment horizontal="right"/>
    </xf>
    <xf numFmtId="38" fontId="53" fillId="0" borderId="8" xfId="1" applyFont="1" applyFill="1" applyBorder="1" applyAlignment="1">
      <alignment horizontal="right"/>
    </xf>
    <xf numFmtId="38" fontId="53" fillId="0" borderId="11" xfId="1" applyFont="1" applyFill="1" applyBorder="1" applyAlignment="1">
      <alignment horizontal="right"/>
    </xf>
    <xf numFmtId="38" fontId="53" fillId="0" borderId="1" xfId="1" applyFont="1" applyFill="1" applyBorder="1" applyAlignment="1">
      <alignment horizontal="right"/>
    </xf>
    <xf numFmtId="38" fontId="53" fillId="0" borderId="12" xfId="1" applyFont="1" applyFill="1" applyBorder="1" applyAlignment="1">
      <alignment horizontal="right"/>
    </xf>
    <xf numFmtId="9" fontId="54" fillId="0" borderId="6" xfId="3" applyFont="1" applyFill="1" applyBorder="1" applyAlignment="1">
      <alignment horizontal="center"/>
    </xf>
    <xf numFmtId="9" fontId="54" fillId="0" borderId="8" xfId="3" applyFont="1" applyFill="1" applyBorder="1" applyAlignment="1">
      <alignment horizontal="center"/>
    </xf>
    <xf numFmtId="9" fontId="54" fillId="0" borderId="11" xfId="3" applyFont="1" applyFill="1" applyBorder="1" applyAlignment="1">
      <alignment horizontal="center"/>
    </xf>
    <xf numFmtId="9" fontId="54" fillId="0" borderId="12" xfId="3" applyFont="1" applyFill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2" fillId="0" borderId="43" xfId="0" applyFont="1" applyBorder="1" applyAlignment="1">
      <alignment horizontal="center"/>
    </xf>
    <xf numFmtId="41" fontId="53" fillId="0" borderId="6" xfId="0" applyNumberFormat="1" applyFont="1" applyBorder="1" applyAlignment="1">
      <alignment horizontal="left" wrapText="1"/>
    </xf>
    <xf numFmtId="41" fontId="53" fillId="0" borderId="7" xfId="0" applyNumberFormat="1" applyFont="1" applyBorder="1" applyAlignment="1">
      <alignment horizontal="left" wrapText="1"/>
    </xf>
    <xf numFmtId="41" fontId="53" fillId="0" borderId="8" xfId="0" applyNumberFormat="1" applyFont="1" applyBorder="1" applyAlignment="1">
      <alignment horizontal="left" wrapText="1"/>
    </xf>
    <xf numFmtId="41" fontId="53" fillId="0" borderId="11" xfId="0" applyNumberFormat="1" applyFont="1" applyBorder="1" applyAlignment="1">
      <alignment horizontal="left" wrapText="1"/>
    </xf>
    <xf numFmtId="41" fontId="53" fillId="0" borderId="1" xfId="0" applyNumberFormat="1" applyFont="1" applyBorder="1" applyAlignment="1">
      <alignment horizontal="left" wrapText="1"/>
    </xf>
    <xf numFmtId="41" fontId="53" fillId="0" borderId="12" xfId="0" applyNumberFormat="1" applyFont="1" applyBorder="1" applyAlignment="1">
      <alignment horizontal="left" wrapText="1"/>
    </xf>
    <xf numFmtId="0" fontId="49" fillId="5" borderId="42" xfId="0" applyFont="1" applyFill="1" applyBorder="1" applyAlignment="1">
      <alignment horizontal="center" vertical="center"/>
    </xf>
    <xf numFmtId="0" fontId="49" fillId="5" borderId="43" xfId="0" applyFont="1" applyFill="1" applyBorder="1" applyAlignment="1">
      <alignment horizontal="center" vertical="center"/>
    </xf>
    <xf numFmtId="41" fontId="49" fillId="5" borderId="6" xfId="2" applyNumberFormat="1" applyFont="1" applyFill="1" applyBorder="1" applyAlignment="1">
      <alignment horizontal="center" vertical="center"/>
    </xf>
    <xf numFmtId="41" fontId="49" fillId="5" borderId="7" xfId="2" applyNumberFormat="1" applyFont="1" applyFill="1" applyBorder="1" applyAlignment="1">
      <alignment horizontal="center" vertical="center"/>
    </xf>
    <xf numFmtId="41" fontId="49" fillId="5" borderId="11" xfId="2" applyNumberFormat="1" applyFont="1" applyFill="1" applyBorder="1" applyAlignment="1">
      <alignment horizontal="center" vertical="center"/>
    </xf>
    <xf numFmtId="41" fontId="49" fillId="5" borderId="1" xfId="2" applyNumberFormat="1" applyFont="1" applyFill="1" applyBorder="1" applyAlignment="1">
      <alignment horizontal="center" vertical="center"/>
    </xf>
    <xf numFmtId="9" fontId="4" fillId="0" borderId="6" xfId="3" applyFont="1" applyBorder="1" applyAlignment="1">
      <alignment horizontal="center"/>
    </xf>
    <xf numFmtId="9" fontId="4" fillId="0" borderId="8" xfId="3" applyFont="1" applyBorder="1" applyAlignment="1">
      <alignment horizontal="center"/>
    </xf>
    <xf numFmtId="9" fontId="4" fillId="0" borderId="11" xfId="3" applyFont="1" applyBorder="1" applyAlignment="1">
      <alignment horizontal="center"/>
    </xf>
    <xf numFmtId="9" fontId="4" fillId="0" borderId="12" xfId="3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1" fontId="7" fillId="0" borderId="6" xfId="0" applyNumberFormat="1" applyFont="1" applyBorder="1" applyAlignment="1">
      <alignment horizontal="left"/>
    </xf>
    <xf numFmtId="41" fontId="7" fillId="0" borderId="7" xfId="0" applyNumberFormat="1" applyFont="1" applyBorder="1" applyAlignment="1">
      <alignment horizontal="left"/>
    </xf>
    <xf numFmtId="41" fontId="7" fillId="0" borderId="11" xfId="0" applyNumberFormat="1" applyFont="1" applyBorder="1" applyAlignment="1">
      <alignment horizontal="left"/>
    </xf>
    <xf numFmtId="41" fontId="7" fillId="0" borderId="1" xfId="0" applyNumberFormat="1" applyFont="1" applyBorder="1" applyAlignment="1">
      <alignment horizontal="left"/>
    </xf>
    <xf numFmtId="38" fontId="7" fillId="0" borderId="6" xfId="1" applyFont="1" applyBorder="1" applyAlignment="1">
      <alignment horizontal="center"/>
    </xf>
    <xf numFmtId="38" fontId="7" fillId="0" borderId="8" xfId="1" applyFont="1" applyBorder="1" applyAlignment="1">
      <alignment horizontal="center"/>
    </xf>
    <xf numFmtId="38" fontId="7" fillId="0" borderId="11" xfId="1" applyFont="1" applyBorder="1" applyAlignment="1">
      <alignment horizontal="center"/>
    </xf>
    <xf numFmtId="38" fontId="7" fillId="0" borderId="12" xfId="1" applyFont="1" applyBorder="1" applyAlignment="1">
      <alignment horizontal="center"/>
    </xf>
    <xf numFmtId="41" fontId="7" fillId="0" borderId="6" xfId="2" applyNumberFormat="1" applyFont="1" applyFill="1" applyBorder="1" applyAlignment="1">
      <alignment horizontal="center"/>
    </xf>
    <xf numFmtId="41" fontId="7" fillId="0" borderId="8" xfId="2" applyNumberFormat="1" applyFont="1" applyFill="1" applyBorder="1" applyAlignment="1">
      <alignment horizontal="center"/>
    </xf>
    <xf numFmtId="41" fontId="7" fillId="0" borderId="11" xfId="2" applyNumberFormat="1" applyFont="1" applyFill="1" applyBorder="1" applyAlignment="1">
      <alignment horizontal="center"/>
    </xf>
    <xf numFmtId="41" fontId="7" fillId="0" borderId="12" xfId="2" applyNumberFormat="1" applyFont="1" applyFill="1" applyBorder="1" applyAlignment="1">
      <alignment horizontal="center"/>
    </xf>
    <xf numFmtId="38" fontId="7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38" fontId="7" fillId="0" borderId="8" xfId="1" applyFont="1" applyFill="1" applyBorder="1" applyAlignment="1">
      <alignment horizontal="right"/>
    </xf>
    <xf numFmtId="38" fontId="7" fillId="0" borderId="11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right"/>
    </xf>
    <xf numFmtId="38" fontId="7" fillId="0" borderId="12" xfId="1" applyFont="1" applyFill="1" applyBorder="1" applyAlignment="1">
      <alignment horizontal="right"/>
    </xf>
    <xf numFmtId="9" fontId="7" fillId="0" borderId="6" xfId="3" applyFont="1" applyFill="1" applyBorder="1" applyAlignment="1">
      <alignment horizontal="center"/>
    </xf>
    <xf numFmtId="9" fontId="7" fillId="0" borderId="8" xfId="3" applyFont="1" applyFill="1" applyBorder="1" applyAlignment="1">
      <alignment horizontal="center"/>
    </xf>
    <xf numFmtId="9" fontId="7" fillId="0" borderId="11" xfId="3" applyFont="1" applyFill="1" applyBorder="1" applyAlignment="1">
      <alignment horizontal="center"/>
    </xf>
    <xf numFmtId="9" fontId="7" fillId="0" borderId="12" xfId="3" applyFont="1" applyFill="1" applyBorder="1" applyAlignment="1">
      <alignment horizontal="center"/>
    </xf>
    <xf numFmtId="41" fontId="7" fillId="0" borderId="6" xfId="2" applyNumberFormat="1" applyFont="1" applyBorder="1" applyAlignment="1">
      <alignment horizontal="center"/>
    </xf>
    <xf numFmtId="41" fontId="7" fillId="0" borderId="8" xfId="2" applyNumberFormat="1" applyFont="1" applyBorder="1" applyAlignment="1">
      <alignment horizontal="center"/>
    </xf>
    <xf numFmtId="41" fontId="7" fillId="0" borderId="11" xfId="2" applyNumberFormat="1" applyFont="1" applyBorder="1" applyAlignment="1">
      <alignment horizontal="center"/>
    </xf>
    <xf numFmtId="41" fontId="7" fillId="0" borderId="12" xfId="2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57" fillId="0" borderId="6" xfId="0" applyFont="1" applyBorder="1" applyAlignment="1">
      <alignment horizontal="center" wrapText="1" shrinkToFit="1"/>
    </xf>
    <xf numFmtId="0" fontId="57" fillId="0" borderId="7" xfId="0" applyFont="1" applyBorder="1" applyAlignment="1">
      <alignment horizontal="center" wrapText="1" shrinkToFit="1"/>
    </xf>
    <xf numFmtId="0" fontId="57" fillId="0" borderId="8" xfId="0" applyFont="1" applyBorder="1" applyAlignment="1">
      <alignment horizontal="center" wrapText="1" shrinkToFit="1"/>
    </xf>
    <xf numFmtId="0" fontId="57" fillId="0" borderId="11" xfId="0" applyFont="1" applyBorder="1" applyAlignment="1">
      <alignment horizontal="center" wrapText="1" shrinkToFit="1"/>
    </xf>
    <xf numFmtId="0" fontId="57" fillId="0" borderId="1" xfId="0" applyFont="1" applyBorder="1" applyAlignment="1">
      <alignment horizontal="center" wrapText="1" shrinkToFit="1"/>
    </xf>
    <xf numFmtId="0" fontId="57" fillId="0" borderId="12" xfId="0" applyFont="1" applyBorder="1" applyAlignment="1">
      <alignment horizontal="center" wrapText="1" shrinkToFit="1"/>
    </xf>
    <xf numFmtId="9" fontId="57" fillId="0" borderId="6" xfId="0" applyNumberFormat="1" applyFont="1" applyBorder="1" applyAlignment="1">
      <alignment horizontal="center" wrapText="1" shrinkToFit="1"/>
    </xf>
    <xf numFmtId="9" fontId="57" fillId="0" borderId="7" xfId="0" applyNumberFormat="1" applyFont="1" applyBorder="1" applyAlignment="1">
      <alignment horizontal="center" wrapText="1" shrinkToFit="1"/>
    </xf>
    <xf numFmtId="9" fontId="57" fillId="0" borderId="8" xfId="0" applyNumberFormat="1" applyFont="1" applyBorder="1" applyAlignment="1">
      <alignment horizontal="center" wrapText="1" shrinkToFit="1"/>
    </xf>
    <xf numFmtId="9" fontId="57" fillId="0" borderId="11" xfId="0" applyNumberFormat="1" applyFont="1" applyBorder="1" applyAlignment="1">
      <alignment horizontal="center" wrapText="1" shrinkToFit="1"/>
    </xf>
    <xf numFmtId="9" fontId="57" fillId="0" borderId="1" xfId="0" applyNumberFormat="1" applyFont="1" applyBorder="1" applyAlignment="1">
      <alignment horizontal="center" wrapText="1" shrinkToFit="1"/>
    </xf>
    <xf numFmtId="9" fontId="57" fillId="0" borderId="12" xfId="0" applyNumberFormat="1" applyFont="1" applyBorder="1" applyAlignment="1">
      <alignment horizontal="center" wrapText="1" shrinkToFit="1"/>
    </xf>
    <xf numFmtId="38" fontId="52" fillId="0" borderId="6" xfId="1" applyFont="1" applyBorder="1" applyAlignment="1">
      <alignment horizontal="right" shrinkToFit="1"/>
    </xf>
    <xf numFmtId="38" fontId="52" fillId="0" borderId="7" xfId="1" applyFont="1" applyBorder="1" applyAlignment="1">
      <alignment horizontal="right" shrinkToFit="1"/>
    </xf>
    <xf numFmtId="38" fontId="52" fillId="0" borderId="8" xfId="1" applyFont="1" applyBorder="1" applyAlignment="1">
      <alignment horizontal="right" shrinkToFit="1"/>
    </xf>
    <xf numFmtId="38" fontId="52" fillId="0" borderId="11" xfId="1" applyFont="1" applyBorder="1" applyAlignment="1">
      <alignment horizontal="right" shrinkToFit="1"/>
    </xf>
    <xf numFmtId="38" fontId="52" fillId="0" borderId="1" xfId="1" applyFont="1" applyBorder="1" applyAlignment="1">
      <alignment horizontal="right" shrinkToFit="1"/>
    </xf>
    <xf numFmtId="38" fontId="52" fillId="0" borderId="12" xfId="1" applyFont="1" applyBorder="1" applyAlignment="1">
      <alignment horizontal="right" shrinkToFit="1"/>
    </xf>
    <xf numFmtId="38" fontId="52" fillId="0" borderId="9" xfId="1" applyFont="1" applyBorder="1" applyAlignment="1">
      <alignment horizontal="center"/>
    </xf>
    <xf numFmtId="38" fontId="52" fillId="0" borderId="0" xfId="1" applyFont="1" applyBorder="1" applyAlignment="1">
      <alignment horizontal="center"/>
    </xf>
    <xf numFmtId="0" fontId="50" fillId="5" borderId="6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12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51" fillId="5" borderId="12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38" fontId="52" fillId="0" borderId="6" xfId="1" applyFont="1" applyBorder="1" applyAlignment="1">
      <alignment horizontal="left"/>
    </xf>
    <xf numFmtId="38" fontId="52" fillId="0" borderId="7" xfId="1" applyFont="1" applyBorder="1" applyAlignment="1">
      <alignment horizontal="left"/>
    </xf>
    <xf numFmtId="38" fontId="52" fillId="0" borderId="8" xfId="1" applyFont="1" applyBorder="1" applyAlignment="1">
      <alignment horizontal="left"/>
    </xf>
    <xf numFmtId="38" fontId="52" fillId="0" borderId="11" xfId="1" applyFont="1" applyBorder="1" applyAlignment="1">
      <alignment horizontal="left"/>
    </xf>
    <xf numFmtId="38" fontId="52" fillId="0" borderId="1" xfId="1" applyFont="1" applyBorder="1" applyAlignment="1">
      <alignment horizontal="left"/>
    </xf>
    <xf numFmtId="38" fontId="52" fillId="0" borderId="12" xfId="1" applyFont="1" applyBorder="1" applyAlignment="1">
      <alignment horizontal="left"/>
    </xf>
    <xf numFmtId="9" fontId="52" fillId="0" borderId="6" xfId="3" applyFont="1" applyFill="1" applyBorder="1" applyAlignment="1">
      <alignment horizontal="center"/>
    </xf>
    <xf numFmtId="9" fontId="52" fillId="0" borderId="8" xfId="3" applyFont="1" applyFill="1" applyBorder="1" applyAlignment="1">
      <alignment horizontal="center"/>
    </xf>
    <xf numFmtId="9" fontId="52" fillId="0" borderId="11" xfId="3" applyFont="1" applyFill="1" applyBorder="1" applyAlignment="1">
      <alignment horizontal="center"/>
    </xf>
    <xf numFmtId="9" fontId="52" fillId="0" borderId="12" xfId="3" applyFont="1" applyFill="1" applyBorder="1" applyAlignment="1">
      <alignment horizontal="center"/>
    </xf>
    <xf numFmtId="38" fontId="53" fillId="0" borderId="6" xfId="1" applyFont="1" applyFill="1" applyBorder="1" applyAlignment="1">
      <alignment horizontal="left"/>
    </xf>
    <xf numFmtId="38" fontId="53" fillId="0" borderId="7" xfId="1" applyFont="1" applyFill="1" applyBorder="1" applyAlignment="1">
      <alignment horizontal="left"/>
    </xf>
    <xf numFmtId="38" fontId="53" fillId="0" borderId="8" xfId="1" applyFont="1" applyFill="1" applyBorder="1" applyAlignment="1">
      <alignment horizontal="left"/>
    </xf>
    <xf numFmtId="38" fontId="53" fillId="0" borderId="11" xfId="1" applyFont="1" applyFill="1" applyBorder="1" applyAlignment="1">
      <alignment horizontal="left"/>
    </xf>
    <xf numFmtId="38" fontId="53" fillId="0" borderId="1" xfId="1" applyFont="1" applyFill="1" applyBorder="1" applyAlignment="1">
      <alignment horizontal="left"/>
    </xf>
    <xf numFmtId="38" fontId="53" fillId="0" borderId="12" xfId="1" applyFont="1" applyFill="1" applyBorder="1" applyAlignment="1">
      <alignment horizontal="left"/>
    </xf>
    <xf numFmtId="9" fontId="52" fillId="0" borderId="6" xfId="0" applyNumberFormat="1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2" fillId="0" borderId="12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60" fillId="5" borderId="42" xfId="0" applyFont="1" applyFill="1" applyBorder="1" applyAlignment="1">
      <alignment horizontal="center" vertical="center"/>
    </xf>
    <xf numFmtId="0" fontId="60" fillId="5" borderId="43" xfId="0" applyFont="1" applyFill="1" applyBorder="1" applyAlignment="1">
      <alignment horizontal="center" vertical="center"/>
    </xf>
    <xf numFmtId="41" fontId="60" fillId="5" borderId="6" xfId="2" applyNumberFormat="1" applyFont="1" applyFill="1" applyBorder="1" applyAlignment="1">
      <alignment horizontal="center" vertical="center"/>
    </xf>
    <xf numFmtId="41" fontId="60" fillId="5" borderId="7" xfId="2" applyNumberFormat="1" applyFont="1" applyFill="1" applyBorder="1" applyAlignment="1">
      <alignment horizontal="center" vertical="center"/>
    </xf>
    <xf numFmtId="41" fontId="60" fillId="5" borderId="8" xfId="2" applyNumberFormat="1" applyFont="1" applyFill="1" applyBorder="1" applyAlignment="1">
      <alignment horizontal="center" vertical="center"/>
    </xf>
    <xf numFmtId="41" fontId="60" fillId="5" borderId="11" xfId="2" applyNumberFormat="1" applyFont="1" applyFill="1" applyBorder="1" applyAlignment="1">
      <alignment horizontal="center" vertical="center"/>
    </xf>
    <xf numFmtId="41" fontId="60" fillId="5" borderId="1" xfId="2" applyNumberFormat="1" applyFont="1" applyFill="1" applyBorder="1" applyAlignment="1">
      <alignment horizontal="center" vertical="center"/>
    </xf>
    <xf numFmtId="41" fontId="60" fillId="5" borderId="12" xfId="2" applyNumberFormat="1" applyFont="1" applyFill="1" applyBorder="1" applyAlignment="1">
      <alignment horizontal="center" vertical="center"/>
    </xf>
    <xf numFmtId="0" fontId="61" fillId="5" borderId="6" xfId="0" applyFont="1" applyFill="1" applyBorder="1" applyAlignment="1">
      <alignment horizontal="center" vertical="center"/>
    </xf>
    <xf numFmtId="0" fontId="61" fillId="5" borderId="8" xfId="0" applyFont="1" applyFill="1" applyBorder="1" applyAlignment="1">
      <alignment horizontal="center" vertical="center"/>
    </xf>
    <xf numFmtId="0" fontId="61" fillId="5" borderId="11" xfId="0" applyFont="1" applyFill="1" applyBorder="1" applyAlignment="1">
      <alignment horizontal="center" vertical="center"/>
    </xf>
    <xf numFmtId="0" fontId="61" fillId="5" borderId="12" xfId="0" applyFont="1" applyFill="1" applyBorder="1" applyAlignment="1">
      <alignment horizontal="center" vertical="center"/>
    </xf>
    <xf numFmtId="0" fontId="61" fillId="5" borderId="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179" fontId="41" fillId="0" borderId="7" xfId="0" quotePrefix="1" applyNumberFormat="1" applyFont="1" applyBorder="1" applyAlignment="1">
      <alignment horizontal="center" vertical="center" shrinkToFit="1"/>
    </xf>
    <xf numFmtId="179" fontId="41" fillId="0" borderId="8" xfId="0" quotePrefix="1" applyNumberFormat="1" applyFont="1" applyBorder="1" applyAlignment="1">
      <alignment horizontal="center" vertical="center" shrinkToFit="1"/>
    </xf>
    <xf numFmtId="179" fontId="41" fillId="0" borderId="1" xfId="0" quotePrefix="1" applyNumberFormat="1" applyFont="1" applyBorder="1" applyAlignment="1">
      <alignment horizontal="center" vertical="center" shrinkToFit="1"/>
    </xf>
    <xf numFmtId="179" fontId="41" fillId="0" borderId="12" xfId="0" quotePrefix="1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2" fillId="5" borderId="6" xfId="0" applyFont="1" applyFill="1" applyBorder="1" applyAlignment="1">
      <alignment horizontal="center" vertical="center"/>
    </xf>
    <xf numFmtId="0" fontId="62" fillId="5" borderId="8" xfId="0" applyFont="1" applyFill="1" applyBorder="1" applyAlignment="1">
      <alignment horizontal="center" vertical="center"/>
    </xf>
    <xf numFmtId="0" fontId="62" fillId="5" borderId="11" xfId="0" applyFont="1" applyFill="1" applyBorder="1" applyAlignment="1">
      <alignment horizontal="center" vertical="center"/>
    </xf>
    <xf numFmtId="0" fontId="62" fillId="5" borderId="12" xfId="0" applyFont="1" applyFill="1" applyBorder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0" fontId="54" fillId="0" borderId="12" xfId="0" applyFont="1" applyBorder="1" applyAlignment="1">
      <alignment horizontal="center"/>
    </xf>
    <xf numFmtId="0" fontId="57" fillId="0" borderId="6" xfId="0" applyFont="1" applyBorder="1" applyAlignment="1">
      <alignment horizontal="center" shrinkToFit="1"/>
    </xf>
    <xf numFmtId="0" fontId="57" fillId="0" borderId="7" xfId="0" applyFont="1" applyBorder="1" applyAlignment="1">
      <alignment horizontal="center" shrinkToFit="1"/>
    </xf>
    <xf numFmtId="0" fontId="57" fillId="0" borderId="8" xfId="0" applyFont="1" applyBorder="1" applyAlignment="1">
      <alignment horizontal="center" shrinkToFit="1"/>
    </xf>
    <xf numFmtId="0" fontId="57" fillId="0" borderId="11" xfId="0" applyFont="1" applyBorder="1" applyAlignment="1">
      <alignment horizontal="center" shrinkToFit="1"/>
    </xf>
    <xf numFmtId="0" fontId="57" fillId="0" borderId="1" xfId="0" applyFont="1" applyBorder="1" applyAlignment="1">
      <alignment horizontal="center" shrinkToFit="1"/>
    </xf>
    <xf numFmtId="0" fontId="57" fillId="0" borderId="12" xfId="0" applyFont="1" applyBorder="1" applyAlignment="1">
      <alignment horizontal="center" shrinkToFit="1"/>
    </xf>
    <xf numFmtId="41" fontId="52" fillId="0" borderId="6" xfId="1" applyNumberFormat="1" applyFont="1" applyBorder="1" applyAlignment="1">
      <alignment horizontal="right"/>
    </xf>
    <xf numFmtId="41" fontId="52" fillId="0" borderId="7" xfId="1" applyNumberFormat="1" applyFont="1" applyBorder="1" applyAlignment="1">
      <alignment horizontal="right"/>
    </xf>
    <xf numFmtId="41" fontId="52" fillId="0" borderId="8" xfId="1" applyNumberFormat="1" applyFont="1" applyBorder="1" applyAlignment="1">
      <alignment horizontal="right"/>
    </xf>
    <xf numFmtId="41" fontId="52" fillId="0" borderId="11" xfId="1" applyNumberFormat="1" applyFont="1" applyBorder="1" applyAlignment="1">
      <alignment horizontal="right"/>
    </xf>
    <xf numFmtId="41" fontId="52" fillId="0" borderId="1" xfId="1" applyNumberFormat="1" applyFont="1" applyBorder="1" applyAlignment="1">
      <alignment horizontal="right"/>
    </xf>
    <xf numFmtId="41" fontId="52" fillId="0" borderId="12" xfId="1" applyNumberFormat="1" applyFont="1" applyBorder="1" applyAlignment="1">
      <alignment horizontal="right"/>
    </xf>
    <xf numFmtId="9" fontId="57" fillId="0" borderId="6" xfId="0" applyNumberFormat="1" applyFont="1" applyBorder="1" applyAlignment="1">
      <alignment horizontal="center" shrinkToFit="1"/>
    </xf>
    <xf numFmtId="179" fontId="47" fillId="0" borderId="7" xfId="0" quotePrefix="1" applyNumberFormat="1" applyFont="1" applyBorder="1" applyAlignment="1">
      <alignment horizontal="center" vertical="center" shrinkToFit="1"/>
    </xf>
    <xf numFmtId="179" fontId="47" fillId="0" borderId="8" xfId="0" quotePrefix="1" applyNumberFormat="1" applyFont="1" applyBorder="1" applyAlignment="1">
      <alignment horizontal="center" vertical="center" shrinkToFit="1"/>
    </xf>
    <xf numFmtId="179" fontId="47" fillId="0" borderId="1" xfId="0" quotePrefix="1" applyNumberFormat="1" applyFont="1" applyBorder="1" applyAlignment="1">
      <alignment horizontal="center" vertical="center" shrinkToFit="1"/>
    </xf>
    <xf numFmtId="179" fontId="47" fillId="0" borderId="12" xfId="0" quotePrefix="1" applyNumberFormat="1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38" fontId="52" fillId="0" borderId="6" xfId="1" applyFont="1" applyBorder="1" applyAlignment="1">
      <alignment horizontal="center"/>
    </xf>
    <xf numFmtId="38" fontId="52" fillId="0" borderId="7" xfId="1" applyFont="1" applyBorder="1" applyAlignment="1">
      <alignment horizontal="center"/>
    </xf>
    <xf numFmtId="38" fontId="52" fillId="0" borderId="8" xfId="1" applyFont="1" applyBorder="1" applyAlignment="1">
      <alignment horizontal="center"/>
    </xf>
    <xf numFmtId="38" fontId="52" fillId="0" borderId="11" xfId="1" applyFont="1" applyBorder="1" applyAlignment="1">
      <alignment horizontal="center"/>
    </xf>
    <xf numFmtId="38" fontId="52" fillId="0" borderId="1" xfId="1" applyFont="1" applyBorder="1" applyAlignment="1">
      <alignment horizontal="center"/>
    </xf>
    <xf numFmtId="38" fontId="52" fillId="0" borderId="12" xfId="1" applyFont="1" applyBorder="1" applyAlignment="1">
      <alignment horizontal="center"/>
    </xf>
    <xf numFmtId="38" fontId="53" fillId="0" borderId="6" xfId="1" applyFont="1" applyFill="1" applyBorder="1" applyAlignment="1">
      <alignment horizontal="center"/>
    </xf>
    <xf numFmtId="38" fontId="53" fillId="0" borderId="7" xfId="1" applyFont="1" applyFill="1" applyBorder="1" applyAlignment="1">
      <alignment horizontal="center"/>
    </xf>
    <xf numFmtId="38" fontId="53" fillId="0" borderId="8" xfId="1" applyFont="1" applyFill="1" applyBorder="1" applyAlignment="1">
      <alignment horizontal="center"/>
    </xf>
    <xf numFmtId="38" fontId="53" fillId="0" borderId="11" xfId="1" applyFont="1" applyFill="1" applyBorder="1" applyAlignment="1">
      <alignment horizontal="center"/>
    </xf>
    <xf numFmtId="38" fontId="53" fillId="0" borderId="1" xfId="1" applyFont="1" applyFill="1" applyBorder="1" applyAlignment="1">
      <alignment horizontal="center"/>
    </xf>
    <xf numFmtId="38" fontId="53" fillId="0" borderId="12" xfId="1" applyFont="1" applyFill="1" applyBorder="1" applyAlignment="1">
      <alignment horizontal="center"/>
    </xf>
    <xf numFmtId="56" fontId="7" fillId="0" borderId="0" xfId="0" applyNumberFormat="1" applyFont="1" applyAlignment="1">
      <alignment horizontal="center"/>
    </xf>
    <xf numFmtId="41" fontId="53" fillId="0" borderId="6" xfId="1" applyNumberFormat="1" applyFont="1" applyFill="1" applyBorder="1" applyAlignment="1">
      <alignment horizontal="right"/>
    </xf>
    <xf numFmtId="41" fontId="53" fillId="0" borderId="7" xfId="1" applyNumberFormat="1" applyFont="1" applyFill="1" applyBorder="1" applyAlignment="1">
      <alignment horizontal="right"/>
    </xf>
    <xf numFmtId="41" fontId="53" fillId="0" borderId="8" xfId="1" applyNumberFormat="1" applyFont="1" applyFill="1" applyBorder="1" applyAlignment="1">
      <alignment horizontal="right"/>
    </xf>
    <xf numFmtId="41" fontId="53" fillId="0" borderId="11" xfId="1" applyNumberFormat="1" applyFont="1" applyFill="1" applyBorder="1" applyAlignment="1">
      <alignment horizontal="right"/>
    </xf>
    <xf numFmtId="41" fontId="53" fillId="0" borderId="1" xfId="1" applyNumberFormat="1" applyFont="1" applyFill="1" applyBorder="1" applyAlignment="1">
      <alignment horizontal="right"/>
    </xf>
    <xf numFmtId="41" fontId="53" fillId="0" borderId="12" xfId="1" applyNumberFormat="1" applyFont="1" applyFill="1" applyBorder="1" applyAlignment="1">
      <alignment horizontal="right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57" fillId="0" borderId="9" xfId="0" applyFont="1" applyBorder="1" applyAlignment="1">
      <alignment horizontal="center" shrinkToFit="1"/>
    </xf>
    <xf numFmtId="0" fontId="57" fillId="0" borderId="0" xfId="0" applyFont="1" applyAlignment="1">
      <alignment horizontal="center" shrinkToFit="1"/>
    </xf>
    <xf numFmtId="0" fontId="57" fillId="0" borderId="10" xfId="0" applyFont="1" applyBorder="1" applyAlignment="1">
      <alignment horizontal="center" shrinkToFit="1"/>
    </xf>
    <xf numFmtId="38" fontId="52" fillId="0" borderId="9" xfId="1" applyFont="1" applyBorder="1" applyAlignment="1">
      <alignment horizontal="right"/>
    </xf>
    <xf numFmtId="38" fontId="52" fillId="0" borderId="0" xfId="1" applyFont="1" applyBorder="1" applyAlignment="1">
      <alignment horizontal="right"/>
    </xf>
    <xf numFmtId="38" fontId="52" fillId="0" borderId="10" xfId="1" applyFont="1" applyBorder="1" applyAlignment="1">
      <alignment horizontal="right"/>
    </xf>
    <xf numFmtId="41" fontId="52" fillId="0" borderId="9" xfId="1" applyNumberFormat="1" applyFont="1" applyBorder="1" applyAlignment="1">
      <alignment horizontal="right"/>
    </xf>
    <xf numFmtId="41" fontId="52" fillId="0" borderId="0" xfId="1" applyNumberFormat="1" applyFont="1" applyBorder="1" applyAlignment="1">
      <alignment horizontal="right"/>
    </xf>
    <xf numFmtId="41" fontId="52" fillId="0" borderId="10" xfId="1" applyNumberFormat="1" applyFont="1" applyBorder="1" applyAlignment="1">
      <alignment horizontal="right"/>
    </xf>
    <xf numFmtId="0" fontId="57" fillId="0" borderId="44" xfId="0" applyFont="1" applyBorder="1" applyAlignment="1">
      <alignment horizontal="center" shrinkToFit="1"/>
    </xf>
    <xf numFmtId="0" fontId="57" fillId="0" borderId="45" xfId="0" applyFont="1" applyBorder="1" applyAlignment="1">
      <alignment horizontal="center" shrinkToFit="1"/>
    </xf>
    <xf numFmtId="0" fontId="57" fillId="0" borderId="37" xfId="0" applyFont="1" applyBorder="1" applyAlignment="1">
      <alignment horizontal="center" shrinkToFit="1"/>
    </xf>
    <xf numFmtId="0" fontId="57" fillId="0" borderId="38" xfId="0" applyFont="1" applyBorder="1" applyAlignment="1">
      <alignment horizontal="center" shrinkToFit="1"/>
    </xf>
    <xf numFmtId="38" fontId="63" fillId="0" borderId="45" xfId="1" applyFont="1" applyBorder="1" applyAlignment="1">
      <alignment horizontal="right"/>
    </xf>
    <xf numFmtId="38" fontId="63" fillId="0" borderId="38" xfId="1" applyFont="1" applyBorder="1" applyAlignment="1">
      <alignment horizontal="right"/>
    </xf>
    <xf numFmtId="38" fontId="63" fillId="0" borderId="46" xfId="1" applyFont="1" applyBorder="1" applyAlignment="1">
      <alignment horizontal="right"/>
    </xf>
    <xf numFmtId="38" fontId="63" fillId="0" borderId="47" xfId="1" applyFont="1" applyBorder="1" applyAlignment="1">
      <alignment horizontal="right"/>
    </xf>
    <xf numFmtId="0" fontId="34" fillId="0" borderId="39" xfId="0" applyFont="1" applyBorder="1" applyAlignment="1">
      <alignment shrinkToFit="1"/>
    </xf>
    <xf numFmtId="0" fontId="64" fillId="0" borderId="40" xfId="0" applyFont="1" applyBorder="1" applyAlignment="1">
      <alignment shrinkToFit="1"/>
    </xf>
    <xf numFmtId="0" fontId="64" fillId="0" borderId="41" xfId="0" applyFont="1" applyBorder="1" applyAlignment="1">
      <alignment shrinkToFit="1"/>
    </xf>
    <xf numFmtId="38" fontId="56" fillId="0" borderId="6" xfId="1" applyFont="1" applyBorder="1" applyAlignment="1">
      <alignment horizontal="right"/>
    </xf>
    <xf numFmtId="38" fontId="56" fillId="0" borderId="7" xfId="1" applyFont="1" applyBorder="1" applyAlignment="1">
      <alignment horizontal="right"/>
    </xf>
    <xf numFmtId="38" fontId="56" fillId="0" borderId="8" xfId="1" applyFont="1" applyBorder="1" applyAlignment="1">
      <alignment horizontal="right"/>
    </xf>
    <xf numFmtId="0" fontId="58" fillId="0" borderId="3" xfId="0" applyFont="1" applyBorder="1" applyAlignment="1">
      <alignment horizontal="center" shrinkToFit="1"/>
    </xf>
    <xf numFmtId="0" fontId="58" fillId="0" borderId="4" xfId="0" applyFont="1" applyBorder="1" applyAlignment="1">
      <alignment horizontal="center" shrinkToFit="1"/>
    </xf>
    <xf numFmtId="0" fontId="58" fillId="0" borderId="5" xfId="0" applyFont="1" applyBorder="1" applyAlignment="1">
      <alignment horizontal="center" shrinkToFit="1"/>
    </xf>
    <xf numFmtId="38" fontId="56" fillId="0" borderId="3" xfId="1" applyFont="1" applyBorder="1" applyAlignment="1">
      <alignment horizontal="right"/>
    </xf>
    <xf numFmtId="38" fontId="56" fillId="0" borderId="4" xfId="1" applyFont="1" applyBorder="1" applyAlignment="1">
      <alignment horizontal="right"/>
    </xf>
    <xf numFmtId="38" fontId="56" fillId="0" borderId="5" xfId="1" applyFont="1" applyBorder="1" applyAlignment="1">
      <alignment horizontal="right"/>
    </xf>
    <xf numFmtId="9" fontId="58" fillId="0" borderId="6" xfId="0" applyNumberFormat="1" applyFont="1" applyBorder="1" applyAlignment="1">
      <alignment horizontal="center" shrinkToFit="1"/>
    </xf>
    <xf numFmtId="9" fontId="58" fillId="0" borderId="7" xfId="0" applyNumberFormat="1" applyFont="1" applyBorder="1" applyAlignment="1">
      <alignment horizontal="center" shrinkToFit="1"/>
    </xf>
    <xf numFmtId="9" fontId="58" fillId="0" borderId="8" xfId="0" applyNumberFormat="1" applyFont="1" applyBorder="1" applyAlignment="1">
      <alignment horizontal="center" shrinkToFit="1"/>
    </xf>
    <xf numFmtId="0" fontId="58" fillId="0" borderId="6" xfId="0" applyFont="1" applyBorder="1" applyAlignment="1">
      <alignment horizontal="center" shrinkToFit="1"/>
    </xf>
    <xf numFmtId="0" fontId="58" fillId="0" borderId="7" xfId="0" applyFont="1" applyBorder="1" applyAlignment="1">
      <alignment horizontal="center" shrinkToFit="1"/>
    </xf>
    <xf numFmtId="0" fontId="58" fillId="0" borderId="8" xfId="0" applyFont="1" applyBorder="1" applyAlignment="1">
      <alignment horizontal="center" shrinkToFit="1"/>
    </xf>
    <xf numFmtId="0" fontId="58" fillId="0" borderId="48" xfId="0" applyFont="1" applyBorder="1" applyAlignment="1">
      <alignment horizontal="center" shrinkToFit="1"/>
    </xf>
    <xf numFmtId="0" fontId="58" fillId="0" borderId="49" xfId="0" applyFont="1" applyBorder="1" applyAlignment="1">
      <alignment horizontal="center" shrinkToFit="1"/>
    </xf>
    <xf numFmtId="0" fontId="58" fillId="0" borderId="50" xfId="0" applyFont="1" applyBorder="1" applyAlignment="1">
      <alignment horizontal="center" shrinkToFit="1"/>
    </xf>
    <xf numFmtId="38" fontId="56" fillId="0" borderId="51" xfId="1" applyFont="1" applyBorder="1" applyAlignment="1">
      <alignment horizontal="right"/>
    </xf>
    <xf numFmtId="38" fontId="56" fillId="0" borderId="49" xfId="1" applyFont="1" applyBorder="1" applyAlignment="1">
      <alignment horizontal="right"/>
    </xf>
    <xf numFmtId="38" fontId="56" fillId="0" borderId="50" xfId="1" applyFont="1" applyBorder="1" applyAlignment="1">
      <alignment horizontal="right"/>
    </xf>
    <xf numFmtId="38" fontId="56" fillId="0" borderId="52" xfId="1" applyFont="1" applyBorder="1" applyAlignment="1">
      <alignment horizontal="right"/>
    </xf>
    <xf numFmtId="41" fontId="56" fillId="0" borderId="6" xfId="1" applyNumberFormat="1" applyFont="1" applyBorder="1" applyAlignment="1">
      <alignment horizontal="right"/>
    </xf>
    <xf numFmtId="41" fontId="56" fillId="0" borderId="7" xfId="1" applyNumberFormat="1" applyFont="1" applyBorder="1" applyAlignment="1">
      <alignment horizontal="right"/>
    </xf>
    <xf numFmtId="41" fontId="56" fillId="0" borderId="8" xfId="1" applyNumberFormat="1" applyFont="1" applyBorder="1" applyAlignment="1">
      <alignment horizontal="right"/>
    </xf>
    <xf numFmtId="0" fontId="52" fillId="0" borderId="53" xfId="0" applyFont="1" applyBorder="1" applyAlignment="1">
      <alignment horizontal="center"/>
    </xf>
    <xf numFmtId="41" fontId="53" fillId="0" borderId="20" xfId="0" applyNumberFormat="1" applyFont="1" applyBorder="1" applyAlignment="1">
      <alignment horizontal="left" wrapText="1"/>
    </xf>
    <xf numFmtId="41" fontId="53" fillId="0" borderId="2" xfId="0" applyNumberFormat="1" applyFont="1" applyBorder="1" applyAlignment="1">
      <alignment horizontal="left" wrapText="1"/>
    </xf>
    <xf numFmtId="41" fontId="53" fillId="0" borderId="19" xfId="0" applyNumberFormat="1" applyFont="1" applyBorder="1" applyAlignment="1">
      <alignment horizontal="left" wrapText="1"/>
    </xf>
    <xf numFmtId="38" fontId="53" fillId="0" borderId="20" xfId="1" applyFont="1" applyBorder="1" applyAlignment="1">
      <alignment horizontal="center"/>
    </xf>
    <xf numFmtId="38" fontId="53" fillId="0" borderId="19" xfId="1" applyFont="1" applyBorder="1" applyAlignment="1">
      <alignment horizontal="center"/>
    </xf>
    <xf numFmtId="41" fontId="53" fillId="0" borderId="20" xfId="2" applyNumberFormat="1" applyFont="1" applyFill="1" applyBorder="1" applyAlignment="1">
      <alignment horizontal="center"/>
    </xf>
    <xf numFmtId="41" fontId="53" fillId="0" borderId="19" xfId="2" applyNumberFormat="1" applyFont="1" applyFill="1" applyBorder="1" applyAlignment="1">
      <alignment horizontal="center"/>
    </xf>
    <xf numFmtId="41" fontId="52" fillId="0" borderId="20" xfId="1" applyNumberFormat="1" applyFont="1" applyBorder="1" applyAlignment="1">
      <alignment horizontal="right"/>
    </xf>
    <xf numFmtId="41" fontId="52" fillId="0" borderId="2" xfId="1" applyNumberFormat="1" applyFont="1" applyBorder="1" applyAlignment="1">
      <alignment horizontal="right"/>
    </xf>
    <xf numFmtId="41" fontId="52" fillId="0" borderId="19" xfId="1" applyNumberFormat="1" applyFont="1" applyBorder="1" applyAlignment="1">
      <alignment horizontal="right"/>
    </xf>
    <xf numFmtId="9" fontId="54" fillId="0" borderId="20" xfId="3" applyFont="1" applyFill="1" applyBorder="1" applyAlignment="1">
      <alignment horizontal="center"/>
    </xf>
    <xf numFmtId="9" fontId="54" fillId="0" borderId="19" xfId="3" applyFont="1" applyFill="1" applyBorder="1" applyAlignment="1">
      <alignment horizontal="center"/>
    </xf>
    <xf numFmtId="38" fontId="53" fillId="0" borderId="2" xfId="1" applyFont="1" applyFill="1" applyBorder="1" applyAlignment="1">
      <alignment horizontal="center"/>
    </xf>
    <xf numFmtId="38" fontId="53" fillId="0" borderId="19" xfId="1" applyFont="1" applyFill="1" applyBorder="1" applyAlignment="1">
      <alignment horizontal="center"/>
    </xf>
    <xf numFmtId="0" fontId="43" fillId="0" borderId="1" xfId="0" applyFont="1" applyBorder="1" applyAlignment="1">
      <alignment horizontal="right" vertical="center"/>
    </xf>
    <xf numFmtId="0" fontId="43" fillId="0" borderId="12" xfId="0" applyFont="1" applyBorder="1" applyAlignment="1">
      <alignment horizontal="right" vertical="center"/>
    </xf>
    <xf numFmtId="41" fontId="53" fillId="0" borderId="16" xfId="0" applyNumberFormat="1" applyFont="1" applyBorder="1" applyAlignment="1">
      <alignment horizontal="center"/>
    </xf>
    <xf numFmtId="41" fontId="53" fillId="0" borderId="14" xfId="0" applyNumberFormat="1" applyFont="1" applyBorder="1" applyAlignment="1">
      <alignment horizontal="center"/>
    </xf>
    <xf numFmtId="41" fontId="53" fillId="0" borderId="15" xfId="0" applyNumberFormat="1" applyFont="1" applyBorder="1" applyAlignment="1">
      <alignment horizontal="center"/>
    </xf>
    <xf numFmtId="41" fontId="53" fillId="0" borderId="20" xfId="0" applyNumberFormat="1" applyFont="1" applyBorder="1" applyAlignment="1">
      <alignment horizontal="center"/>
    </xf>
    <xf numFmtId="41" fontId="53" fillId="0" borderId="2" xfId="0" applyNumberFormat="1" applyFont="1" applyBorder="1" applyAlignment="1">
      <alignment horizontal="center"/>
    </xf>
    <xf numFmtId="41" fontId="53" fillId="0" borderId="19" xfId="0" applyNumberFormat="1" applyFont="1" applyBorder="1" applyAlignment="1">
      <alignment horizontal="center"/>
    </xf>
    <xf numFmtId="41" fontId="53" fillId="0" borderId="9" xfId="0" applyNumberFormat="1" applyFont="1" applyBorder="1" applyAlignment="1"/>
    <xf numFmtId="0" fontId="0" fillId="0" borderId="0" xfId="0" applyAlignment="1"/>
    <xf numFmtId="0" fontId="0" fillId="0" borderId="10" xfId="0" applyBorder="1" applyAlignment="1"/>
    <xf numFmtId="41" fontId="53" fillId="0" borderId="11" xfId="0" applyNumberFormat="1" applyFont="1" applyBorder="1" applyAlignment="1"/>
    <xf numFmtId="0" fontId="0" fillId="0" borderId="1" xfId="0" applyBorder="1" applyAlignment="1"/>
    <xf numFmtId="0" fontId="0" fillId="0" borderId="12" xfId="0" applyBorder="1" applyAlignment="1"/>
    <xf numFmtId="41" fontId="53" fillId="0" borderId="6" xfId="0" applyNumberFormat="1" applyFont="1" applyBorder="1" applyAlignment="1"/>
    <xf numFmtId="0" fontId="0" fillId="0" borderId="7" xfId="0" applyBorder="1" applyAlignment="1"/>
    <xf numFmtId="0" fontId="0" fillId="0" borderId="8" xfId="0" applyBorder="1" applyAlignment="1"/>
    <xf numFmtId="41" fontId="53" fillId="0" borderId="20" xfId="0" applyNumberFormat="1" applyFont="1" applyBorder="1" applyAlignment="1"/>
    <xf numFmtId="0" fontId="0" fillId="0" borderId="2" xfId="0" applyBorder="1" applyAlignment="1"/>
    <xf numFmtId="0" fontId="0" fillId="0" borderId="19" xfId="0" applyBorder="1" applyAlignment="1"/>
    <xf numFmtId="0" fontId="53" fillId="0" borderId="9" xfId="0" applyFont="1" applyBorder="1" applyAlignment="1">
      <alignment horizontal="center" shrinkToFit="1"/>
    </xf>
    <xf numFmtId="0" fontId="53" fillId="0" borderId="0" xfId="0" applyFont="1" applyAlignment="1">
      <alignment horizontal="center" shrinkToFit="1"/>
    </xf>
    <xf numFmtId="0" fontId="53" fillId="0" borderId="10" xfId="0" applyFont="1" applyBorder="1" applyAlignment="1">
      <alignment horizontal="center" shrinkToFit="1"/>
    </xf>
    <xf numFmtId="0" fontId="53" fillId="0" borderId="11" xfId="0" applyFont="1" applyBorder="1" applyAlignment="1">
      <alignment horizontal="center" shrinkToFit="1"/>
    </xf>
    <xf numFmtId="0" fontId="53" fillId="0" borderId="1" xfId="0" applyFont="1" applyBorder="1" applyAlignment="1">
      <alignment horizontal="center" shrinkToFit="1"/>
    </xf>
    <xf numFmtId="0" fontId="53" fillId="0" borderId="12" xfId="0" applyFont="1" applyBorder="1" applyAlignment="1">
      <alignment horizontal="center" shrinkToFit="1"/>
    </xf>
    <xf numFmtId="0" fontId="53" fillId="0" borderId="6" xfId="0" applyFont="1" applyBorder="1" applyAlignment="1">
      <alignment horizontal="center" shrinkToFit="1"/>
    </xf>
    <xf numFmtId="0" fontId="53" fillId="0" borderId="7" xfId="0" applyFont="1" applyBorder="1" applyAlignment="1">
      <alignment horizontal="center" shrinkToFit="1"/>
    </xf>
    <xf numFmtId="0" fontId="53" fillId="0" borderId="8" xfId="0" applyFont="1" applyBorder="1" applyAlignment="1">
      <alignment horizontal="center" shrinkToFit="1"/>
    </xf>
    <xf numFmtId="0" fontId="53" fillId="0" borderId="20" xfId="0" applyFont="1" applyBorder="1" applyAlignment="1">
      <alignment horizontal="center" shrinkToFit="1"/>
    </xf>
    <xf numFmtId="0" fontId="53" fillId="0" borderId="2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41" fontId="52" fillId="0" borderId="6" xfId="1" applyNumberFormat="1" applyFont="1" applyFill="1" applyBorder="1" applyAlignment="1"/>
    <xf numFmtId="41" fontId="52" fillId="0" borderId="7" xfId="1" applyNumberFormat="1" applyFont="1" applyFill="1" applyBorder="1" applyAlignment="1"/>
    <xf numFmtId="41" fontId="52" fillId="0" borderId="8" xfId="1" applyNumberFormat="1" applyFont="1" applyFill="1" applyBorder="1" applyAlignment="1"/>
    <xf numFmtId="41" fontId="52" fillId="0" borderId="20" xfId="1" applyNumberFormat="1" applyFont="1" applyFill="1" applyBorder="1" applyAlignment="1"/>
    <xf numFmtId="41" fontId="52" fillId="0" borderId="2" xfId="1" applyNumberFormat="1" applyFont="1" applyFill="1" applyBorder="1" applyAlignment="1"/>
    <xf numFmtId="41" fontId="52" fillId="0" borderId="19" xfId="1" applyNumberFormat="1" applyFont="1" applyFill="1" applyBorder="1" applyAlignment="1"/>
    <xf numFmtId="41" fontId="52" fillId="0" borderId="11" xfId="1" applyNumberFormat="1" applyFont="1" applyFill="1" applyBorder="1" applyAlignment="1"/>
    <xf numFmtId="41" fontId="52" fillId="0" borderId="1" xfId="1" applyNumberFormat="1" applyFont="1" applyFill="1" applyBorder="1" applyAlignment="1"/>
    <xf numFmtId="41" fontId="52" fillId="0" borderId="12" xfId="1" applyNumberFormat="1" applyFont="1" applyFill="1" applyBorder="1" applyAlignment="1"/>
    <xf numFmtId="41" fontId="52" fillId="0" borderId="16" xfId="1" applyNumberFormat="1" applyFont="1" applyBorder="1" applyAlignment="1">
      <alignment horizontal="right"/>
    </xf>
    <xf numFmtId="41" fontId="52" fillId="0" borderId="14" xfId="1" applyNumberFormat="1" applyFont="1" applyBorder="1" applyAlignment="1">
      <alignment horizontal="right"/>
    </xf>
    <xf numFmtId="41" fontId="52" fillId="0" borderId="15" xfId="1" applyNumberFormat="1" applyFont="1" applyBorder="1" applyAlignment="1">
      <alignment horizontal="right"/>
    </xf>
    <xf numFmtId="41" fontId="52" fillId="0" borderId="9" xfId="1" applyNumberFormat="1" applyFont="1" applyFill="1" applyBorder="1" applyAlignment="1"/>
    <xf numFmtId="41" fontId="52" fillId="0" borderId="0" xfId="1" applyNumberFormat="1" applyFont="1" applyFill="1" applyBorder="1" applyAlignment="1"/>
    <xf numFmtId="41" fontId="52" fillId="0" borderId="10" xfId="1" applyNumberFormat="1" applyFont="1" applyFill="1" applyBorder="1" applyAlignment="1"/>
    <xf numFmtId="0" fontId="53" fillId="0" borderId="16" xfId="0" applyFont="1" applyBorder="1" applyAlignment="1">
      <alignment horizontal="center" shrinkToFit="1"/>
    </xf>
    <xf numFmtId="0" fontId="53" fillId="0" borderId="14" xfId="0" applyFont="1" applyBorder="1" applyAlignment="1">
      <alignment horizontal="center" shrinkToFit="1"/>
    </xf>
    <xf numFmtId="0" fontId="53" fillId="0" borderId="15" xfId="0" applyFont="1" applyBorder="1" applyAlignment="1">
      <alignment horizontal="center" shrinkToFit="1"/>
    </xf>
    <xf numFmtId="0" fontId="53" fillId="0" borderId="22" xfId="0" applyFont="1" applyBorder="1" applyAlignment="1">
      <alignment horizontal="center" shrinkToFit="1"/>
    </xf>
    <xf numFmtId="41" fontId="52" fillId="0" borderId="22" xfId="1" applyNumberFormat="1" applyFont="1" applyBorder="1" applyAlignment="1">
      <alignment horizontal="right"/>
    </xf>
    <xf numFmtId="38" fontId="52" fillId="5" borderId="22" xfId="1" applyFont="1" applyFill="1" applyBorder="1" applyAlignment="1">
      <alignment horizontal="center"/>
    </xf>
    <xf numFmtId="41" fontId="52" fillId="0" borderId="0" xfId="1" applyNumberFormat="1" applyFont="1" applyFill="1" applyBorder="1" applyAlignment="1">
      <alignment horizontal="center"/>
    </xf>
    <xf numFmtId="0" fontId="52" fillId="0" borderId="22" xfId="1" applyNumberFormat="1" applyFont="1" applyBorder="1" applyAlignment="1">
      <alignment horizontal="right"/>
    </xf>
    <xf numFmtId="0" fontId="53" fillId="0" borderId="22" xfId="0" applyFont="1" applyBorder="1" applyAlignment="1">
      <alignment horizontal="right" shrinkToFit="1"/>
    </xf>
    <xf numFmtId="0" fontId="53" fillId="5" borderId="22" xfId="0" applyFont="1" applyFill="1" applyBorder="1" applyAlignment="1">
      <alignment horizontal="center" shrinkToFit="1"/>
    </xf>
    <xf numFmtId="38" fontId="56" fillId="5" borderId="22" xfId="1" applyFont="1" applyFill="1" applyBorder="1" applyAlignment="1">
      <alignment horizontal="center"/>
    </xf>
    <xf numFmtId="41" fontId="56" fillId="5" borderId="22" xfId="1" applyNumberFormat="1" applyFont="1" applyFill="1" applyBorder="1" applyAlignment="1">
      <alignment horizontal="center"/>
    </xf>
    <xf numFmtId="0" fontId="58" fillId="0" borderId="34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33" xfId="0" applyFont="1" applyBorder="1" applyAlignment="1">
      <alignment horizontal="center" shrinkToFit="1"/>
    </xf>
    <xf numFmtId="38" fontId="56" fillId="0" borderId="34" xfId="1" applyFont="1" applyBorder="1" applyAlignment="1">
      <alignment horizontal="right"/>
    </xf>
    <xf numFmtId="38" fontId="56" fillId="0" borderId="23" xfId="1" applyFont="1" applyBorder="1" applyAlignment="1">
      <alignment horizontal="right"/>
    </xf>
    <xf numFmtId="38" fontId="56" fillId="0" borderId="33" xfId="1" applyFont="1" applyBorder="1" applyAlignment="1">
      <alignment horizontal="right"/>
    </xf>
    <xf numFmtId="41" fontId="56" fillId="0" borderId="34" xfId="1" applyNumberFormat="1" applyFont="1" applyBorder="1" applyAlignment="1">
      <alignment horizontal="right"/>
    </xf>
    <xf numFmtId="41" fontId="56" fillId="0" borderId="23" xfId="1" applyNumberFormat="1" applyFont="1" applyBorder="1" applyAlignment="1">
      <alignment horizontal="right"/>
    </xf>
    <xf numFmtId="41" fontId="56" fillId="0" borderId="33" xfId="1" applyNumberFormat="1" applyFont="1" applyBorder="1" applyAlignment="1">
      <alignment horizontal="right"/>
    </xf>
    <xf numFmtId="0" fontId="34" fillId="0" borderId="40" xfId="0" applyFont="1" applyBorder="1" applyAlignment="1">
      <alignment shrinkToFit="1"/>
    </xf>
    <xf numFmtId="0" fontId="34" fillId="0" borderId="41" xfId="0" applyFont="1" applyBorder="1" applyAlignment="1">
      <alignment shrinkToFit="1"/>
    </xf>
    <xf numFmtId="9" fontId="58" fillId="0" borderId="3" xfId="0" applyNumberFormat="1" applyFont="1" applyBorder="1" applyAlignment="1">
      <alignment horizontal="center" shrinkToFit="1"/>
    </xf>
    <xf numFmtId="9" fontId="58" fillId="0" borderId="4" xfId="0" applyNumberFormat="1" applyFont="1" applyBorder="1" applyAlignment="1">
      <alignment horizontal="center" shrinkToFit="1"/>
    </xf>
    <xf numFmtId="9" fontId="58" fillId="0" borderId="5" xfId="0" applyNumberFormat="1" applyFont="1" applyBorder="1" applyAlignment="1">
      <alignment horizontal="center" shrinkToFit="1"/>
    </xf>
    <xf numFmtId="38" fontId="56" fillId="0" borderId="28" xfId="1" applyFont="1" applyBorder="1" applyAlignment="1">
      <alignment horizontal="right"/>
    </xf>
    <xf numFmtId="38" fontId="56" fillId="0" borderId="25" xfId="1" applyFont="1" applyBorder="1" applyAlignment="1">
      <alignment horizontal="right"/>
    </xf>
    <xf numFmtId="38" fontId="56" fillId="0" borderId="27" xfId="1" applyFont="1" applyBorder="1" applyAlignment="1">
      <alignment horizontal="right"/>
    </xf>
    <xf numFmtId="0" fontId="58" fillId="0" borderId="28" xfId="0" applyFont="1" applyBorder="1" applyAlignment="1">
      <alignment horizontal="center" shrinkToFit="1"/>
    </xf>
    <xf numFmtId="0" fontId="58" fillId="0" borderId="25" xfId="0" applyFont="1" applyBorder="1" applyAlignment="1">
      <alignment horizontal="center" shrinkToFit="1"/>
    </xf>
    <xf numFmtId="0" fontId="58" fillId="0" borderId="27" xfId="0" applyFont="1" applyBorder="1" applyAlignment="1">
      <alignment horizontal="center" shrinkToFit="1"/>
    </xf>
    <xf numFmtId="0" fontId="58" fillId="5" borderId="42" xfId="0" applyFont="1" applyFill="1" applyBorder="1" applyAlignment="1">
      <alignment horizontal="center" vertical="center" textRotation="255" shrinkToFit="1"/>
    </xf>
    <xf numFmtId="0" fontId="58" fillId="5" borderId="54" xfId="0" applyFont="1" applyFill="1" applyBorder="1" applyAlignment="1">
      <alignment horizontal="center" vertical="center" textRotation="255" shrinkToFit="1"/>
    </xf>
    <xf numFmtId="0" fontId="58" fillId="5" borderId="43" xfId="0" applyFont="1" applyFill="1" applyBorder="1" applyAlignment="1">
      <alignment horizontal="center" vertical="center" textRotation="255" shrinkToFit="1"/>
    </xf>
    <xf numFmtId="0" fontId="63" fillId="5" borderId="42" xfId="0" applyFont="1" applyFill="1" applyBorder="1" applyAlignment="1">
      <alignment horizontal="center" vertical="center" textRotation="255"/>
    </xf>
    <xf numFmtId="0" fontId="63" fillId="5" borderId="54" xfId="0" applyFont="1" applyFill="1" applyBorder="1" applyAlignment="1">
      <alignment horizontal="center" vertical="center" textRotation="255"/>
    </xf>
    <xf numFmtId="0" fontId="63" fillId="5" borderId="43" xfId="0" applyFont="1" applyFill="1" applyBorder="1" applyAlignment="1">
      <alignment horizontal="center" vertical="center" textRotation="255"/>
    </xf>
    <xf numFmtId="0" fontId="73" fillId="0" borderId="0" xfId="0" applyFont="1" applyAlignment="1">
      <alignment horizontal="center" vertical="top"/>
    </xf>
    <xf numFmtId="0" fontId="75" fillId="0" borderId="0" xfId="0" applyFont="1" applyAlignment="1">
      <alignment horizontal="center" vertical="top"/>
    </xf>
    <xf numFmtId="0" fontId="81" fillId="0" borderId="6" xfId="0" quotePrefix="1" applyFont="1" applyBorder="1" applyAlignment="1">
      <alignment horizontal="center" vertical="center"/>
    </xf>
    <xf numFmtId="0" fontId="81" fillId="0" borderId="7" xfId="0" quotePrefix="1" applyFont="1" applyBorder="1" applyAlignment="1">
      <alignment horizontal="center" vertical="center"/>
    </xf>
    <xf numFmtId="0" fontId="81" fillId="0" borderId="8" xfId="0" quotePrefix="1" applyFont="1" applyBorder="1" applyAlignment="1">
      <alignment horizontal="center" vertical="center"/>
    </xf>
    <xf numFmtId="0" fontId="81" fillId="0" borderId="11" xfId="0" quotePrefix="1" applyFont="1" applyBorder="1" applyAlignment="1">
      <alignment horizontal="center" vertical="center"/>
    </xf>
    <xf numFmtId="0" fontId="81" fillId="0" borderId="1" xfId="0" quotePrefix="1" applyFont="1" applyBorder="1" applyAlignment="1">
      <alignment horizontal="center" vertical="center"/>
    </xf>
    <xf numFmtId="0" fontId="81" fillId="0" borderId="12" xfId="0" quotePrefix="1" applyFont="1" applyBorder="1" applyAlignment="1">
      <alignment horizontal="center" vertical="center"/>
    </xf>
    <xf numFmtId="179" fontId="82" fillId="0" borderId="7" xfId="0" quotePrefix="1" applyNumberFormat="1" applyFont="1" applyBorder="1" applyAlignment="1">
      <alignment horizontal="center" vertical="center" shrinkToFit="1"/>
    </xf>
    <xf numFmtId="179" fontId="82" fillId="0" borderId="8" xfId="0" quotePrefix="1" applyNumberFormat="1" applyFont="1" applyBorder="1" applyAlignment="1">
      <alignment horizontal="center" vertical="center" shrinkToFit="1"/>
    </xf>
    <xf numFmtId="179" fontId="82" fillId="0" borderId="1" xfId="0" quotePrefix="1" applyNumberFormat="1" applyFont="1" applyBorder="1" applyAlignment="1">
      <alignment horizontal="center" vertical="center" shrinkToFit="1"/>
    </xf>
    <xf numFmtId="179" fontId="82" fillId="0" borderId="12" xfId="0" quotePrefix="1" applyNumberFormat="1" applyFont="1" applyBorder="1" applyAlignment="1">
      <alignment horizontal="center" vertical="center" shrinkToFit="1"/>
    </xf>
    <xf numFmtId="0" fontId="83" fillId="0" borderId="7" xfId="0" applyFont="1" applyBorder="1" applyAlignment="1">
      <alignment horizontal="center" vertical="center"/>
    </xf>
    <xf numFmtId="0" fontId="83" fillId="0" borderId="8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0" fontId="77" fillId="0" borderId="7" xfId="0" applyFont="1" applyBorder="1" applyAlignment="1">
      <alignment horizontal="left"/>
    </xf>
    <xf numFmtId="0" fontId="77" fillId="0" borderId="8" xfId="0" applyFont="1" applyBorder="1" applyAlignment="1">
      <alignment horizontal="left"/>
    </xf>
    <xf numFmtId="0" fontId="77" fillId="0" borderId="7" xfId="0" applyFont="1" applyBorder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2" fillId="0" borderId="0" xfId="0" applyFont="1" applyAlignment="1">
      <alignment horizontal="left" vertical="top" wrapText="1"/>
    </xf>
    <xf numFmtId="0" fontId="72" fillId="0" borderId="10" xfId="0" applyFont="1" applyBorder="1" applyAlignment="1">
      <alignment horizontal="left" vertical="top" wrapText="1"/>
    </xf>
    <xf numFmtId="0" fontId="72" fillId="0" borderId="1" xfId="0" applyFont="1" applyBorder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6" fillId="0" borderId="2" xfId="0" applyFont="1" applyBorder="1" applyAlignment="1">
      <alignment horizontal="left" vertical="center"/>
    </xf>
    <xf numFmtId="0" fontId="77" fillId="0" borderId="6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7" xfId="0" quotePrefix="1" applyFont="1" applyBorder="1" applyAlignment="1">
      <alignment horizontal="center" vertical="center"/>
    </xf>
    <xf numFmtId="0" fontId="78" fillId="0" borderId="8" xfId="0" quotePrefix="1" applyFont="1" applyBorder="1" applyAlignment="1">
      <alignment horizontal="center" vertical="center"/>
    </xf>
    <xf numFmtId="0" fontId="78" fillId="0" borderId="1" xfId="0" quotePrefix="1" applyFont="1" applyBorder="1" applyAlignment="1">
      <alignment horizontal="center" vertical="center"/>
    </xf>
    <xf numFmtId="0" fontId="78" fillId="0" borderId="12" xfId="0" quotePrefix="1" applyFont="1" applyBorder="1" applyAlignment="1">
      <alignment horizontal="center" vertical="center"/>
    </xf>
    <xf numFmtId="38" fontId="88" fillId="0" borderId="16" xfId="1" applyFont="1" applyFill="1" applyBorder="1" applyAlignment="1">
      <alignment horizontal="right" vertical="center"/>
    </xf>
    <xf numFmtId="38" fontId="88" fillId="0" borderId="14" xfId="1" applyFont="1" applyFill="1" applyBorder="1" applyAlignment="1">
      <alignment horizontal="right" vertical="center"/>
    </xf>
    <xf numFmtId="38" fontId="88" fillId="0" borderId="17" xfId="1" applyFont="1" applyFill="1" applyBorder="1" applyAlignment="1">
      <alignment horizontal="right" vertical="center"/>
    </xf>
    <xf numFmtId="38" fontId="88" fillId="0" borderId="20" xfId="1" applyFont="1" applyFill="1" applyBorder="1" applyAlignment="1">
      <alignment horizontal="right" vertical="center"/>
    </xf>
    <xf numFmtId="38" fontId="88" fillId="0" borderId="2" xfId="1" applyFont="1" applyFill="1" applyBorder="1" applyAlignment="1">
      <alignment horizontal="right" vertical="center"/>
    </xf>
    <xf numFmtId="38" fontId="88" fillId="0" borderId="21" xfId="1" applyFont="1" applyFill="1" applyBorder="1" applyAlignment="1">
      <alignment horizontal="right" vertical="center"/>
    </xf>
    <xf numFmtId="0" fontId="77" fillId="0" borderId="1" xfId="0" applyFont="1" applyBorder="1" applyAlignment="1">
      <alignment horizontal="center"/>
    </xf>
    <xf numFmtId="0" fontId="72" fillId="0" borderId="12" xfId="0" applyFont="1" applyBorder="1" applyAlignment="1">
      <alignment horizontal="center" vertical="center"/>
    </xf>
    <xf numFmtId="0" fontId="70" fillId="5" borderId="42" xfId="0" applyFont="1" applyFill="1" applyBorder="1" applyAlignment="1">
      <alignment horizontal="center" vertical="center"/>
    </xf>
    <xf numFmtId="0" fontId="70" fillId="5" borderId="43" xfId="0" applyFont="1" applyFill="1" applyBorder="1" applyAlignment="1">
      <alignment horizontal="center" vertical="center"/>
    </xf>
    <xf numFmtId="41" fontId="70" fillId="5" borderId="6" xfId="2" applyNumberFormat="1" applyFont="1" applyFill="1" applyBorder="1" applyAlignment="1">
      <alignment horizontal="center" vertical="center"/>
    </xf>
    <xf numFmtId="41" fontId="70" fillId="5" borderId="7" xfId="2" applyNumberFormat="1" applyFont="1" applyFill="1" applyBorder="1" applyAlignment="1">
      <alignment horizontal="center" vertical="center"/>
    </xf>
    <xf numFmtId="41" fontId="70" fillId="5" borderId="8" xfId="2" applyNumberFormat="1" applyFont="1" applyFill="1" applyBorder="1" applyAlignment="1">
      <alignment horizontal="center" vertical="center"/>
    </xf>
    <xf numFmtId="41" fontId="70" fillId="5" borderId="11" xfId="2" applyNumberFormat="1" applyFont="1" applyFill="1" applyBorder="1" applyAlignment="1">
      <alignment horizontal="center" vertical="center"/>
    </xf>
    <xf numFmtId="41" fontId="70" fillId="5" borderId="1" xfId="2" applyNumberFormat="1" applyFont="1" applyFill="1" applyBorder="1" applyAlignment="1">
      <alignment horizontal="center" vertical="center"/>
    </xf>
    <xf numFmtId="41" fontId="70" fillId="5" borderId="12" xfId="2" applyNumberFormat="1" applyFont="1" applyFill="1" applyBorder="1" applyAlignment="1">
      <alignment horizontal="center" vertical="center"/>
    </xf>
    <xf numFmtId="0" fontId="71" fillId="5" borderId="6" xfId="0" applyFont="1" applyFill="1" applyBorder="1" applyAlignment="1">
      <alignment horizontal="center" vertical="center"/>
    </xf>
    <xf numFmtId="0" fontId="71" fillId="5" borderId="8" xfId="0" applyFont="1" applyFill="1" applyBorder="1" applyAlignment="1">
      <alignment horizontal="center" vertical="center"/>
    </xf>
    <xf numFmtId="0" fontId="71" fillId="5" borderId="11" xfId="0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horizontal="center" vertical="center"/>
    </xf>
    <xf numFmtId="0" fontId="71" fillId="5" borderId="7" xfId="0" applyFont="1" applyFill="1" applyBorder="1" applyAlignment="1">
      <alignment horizontal="center" vertical="center"/>
    </xf>
    <xf numFmtId="0" fontId="71" fillId="5" borderId="1" xfId="0" applyFont="1" applyFill="1" applyBorder="1" applyAlignment="1">
      <alignment horizontal="center" vertical="center"/>
    </xf>
    <xf numFmtId="0" fontId="89" fillId="5" borderId="6" xfId="0" applyFont="1" applyFill="1" applyBorder="1" applyAlignment="1">
      <alignment horizontal="center" vertical="center"/>
    </xf>
    <xf numFmtId="0" fontId="89" fillId="5" borderId="8" xfId="0" applyFont="1" applyFill="1" applyBorder="1" applyAlignment="1">
      <alignment horizontal="center" vertical="center"/>
    </xf>
    <xf numFmtId="0" fontId="89" fillId="5" borderId="11" xfId="0" applyFont="1" applyFill="1" applyBorder="1" applyAlignment="1">
      <alignment horizontal="center" vertical="center"/>
    </xf>
    <xf numFmtId="0" fontId="89" fillId="5" borderId="12" xfId="0" applyFont="1" applyFill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72" fillId="0" borderId="11" xfId="0" applyFont="1" applyBorder="1" applyAlignment="1">
      <alignment horizontal="center"/>
    </xf>
    <xf numFmtId="0" fontId="72" fillId="0" borderId="42" xfId="0" applyFont="1" applyBorder="1" applyAlignment="1">
      <alignment horizontal="center"/>
    </xf>
    <xf numFmtId="0" fontId="72" fillId="0" borderId="43" xfId="0" applyFont="1" applyBorder="1" applyAlignment="1">
      <alignment horizontal="center"/>
    </xf>
    <xf numFmtId="41" fontId="77" fillId="0" borderId="6" xfId="0" applyNumberFormat="1" applyFont="1" applyBorder="1" applyAlignment="1">
      <alignment horizontal="left" wrapText="1"/>
    </xf>
    <xf numFmtId="41" fontId="77" fillId="0" borderId="7" xfId="0" applyNumberFormat="1" applyFont="1" applyBorder="1" applyAlignment="1">
      <alignment horizontal="left" wrapText="1"/>
    </xf>
    <xf numFmtId="41" fontId="77" fillId="0" borderId="8" xfId="0" applyNumberFormat="1" applyFont="1" applyBorder="1" applyAlignment="1">
      <alignment horizontal="left" wrapText="1"/>
    </xf>
    <xf numFmtId="41" fontId="77" fillId="0" borderId="11" xfId="0" applyNumberFormat="1" applyFont="1" applyBorder="1" applyAlignment="1">
      <alignment horizontal="left" wrapText="1"/>
    </xf>
    <xf numFmtId="41" fontId="77" fillId="0" borderId="1" xfId="0" applyNumberFormat="1" applyFont="1" applyBorder="1" applyAlignment="1">
      <alignment horizontal="left" wrapText="1"/>
    </xf>
    <xf numFmtId="41" fontId="77" fillId="0" borderId="12" xfId="0" applyNumberFormat="1" applyFont="1" applyBorder="1" applyAlignment="1">
      <alignment horizontal="left" wrapText="1"/>
    </xf>
    <xf numFmtId="38" fontId="77" fillId="0" borderId="6" xfId="1" applyFont="1" applyBorder="1" applyAlignment="1">
      <alignment horizontal="center"/>
    </xf>
    <xf numFmtId="38" fontId="77" fillId="0" borderId="8" xfId="1" applyFont="1" applyBorder="1" applyAlignment="1">
      <alignment horizontal="center"/>
    </xf>
    <xf numFmtId="38" fontId="77" fillId="0" borderId="11" xfId="1" applyFont="1" applyBorder="1" applyAlignment="1">
      <alignment horizontal="center"/>
    </xf>
    <xf numFmtId="38" fontId="77" fillId="0" borderId="12" xfId="1" applyFont="1" applyBorder="1" applyAlignment="1">
      <alignment horizontal="center"/>
    </xf>
    <xf numFmtId="41" fontId="77" fillId="0" borderId="6" xfId="2" applyNumberFormat="1" applyFont="1" applyBorder="1" applyAlignment="1">
      <alignment horizontal="center"/>
    </xf>
    <xf numFmtId="41" fontId="77" fillId="0" borderId="8" xfId="2" applyNumberFormat="1" applyFont="1" applyBorder="1" applyAlignment="1">
      <alignment horizontal="center"/>
    </xf>
    <xf numFmtId="41" fontId="77" fillId="0" borderId="11" xfId="2" applyNumberFormat="1" applyFont="1" applyBorder="1" applyAlignment="1">
      <alignment horizontal="center"/>
    </xf>
    <xf numFmtId="41" fontId="77" fillId="0" borderId="12" xfId="2" applyNumberFormat="1" applyFont="1" applyBorder="1" applyAlignment="1">
      <alignment horizontal="center"/>
    </xf>
    <xf numFmtId="181" fontId="72" fillId="0" borderId="6" xfId="1" applyNumberFormat="1" applyFont="1" applyBorder="1" applyAlignment="1">
      <alignment horizontal="right"/>
    </xf>
    <xf numFmtId="181" fontId="72" fillId="0" borderId="7" xfId="1" applyNumberFormat="1" applyFont="1" applyBorder="1" applyAlignment="1">
      <alignment horizontal="right"/>
    </xf>
    <xf numFmtId="181" fontId="72" fillId="0" borderId="8" xfId="1" applyNumberFormat="1" applyFont="1" applyBorder="1" applyAlignment="1">
      <alignment horizontal="right"/>
    </xf>
    <xf numFmtId="181" fontId="72" fillId="0" borderId="11" xfId="1" applyNumberFormat="1" applyFont="1" applyBorder="1" applyAlignment="1">
      <alignment horizontal="right"/>
    </xf>
    <xf numFmtId="181" fontId="72" fillId="0" borderId="1" xfId="1" applyNumberFormat="1" applyFont="1" applyBorder="1" applyAlignment="1">
      <alignment horizontal="right"/>
    </xf>
    <xf numFmtId="181" fontId="72" fillId="0" borderId="12" xfId="1" applyNumberFormat="1" applyFont="1" applyBorder="1" applyAlignment="1">
      <alignment horizontal="right"/>
    </xf>
    <xf numFmtId="9" fontId="81" fillId="0" borderId="6" xfId="0" applyNumberFormat="1" applyFont="1" applyBorder="1" applyAlignment="1">
      <alignment horizontal="center"/>
    </xf>
    <xf numFmtId="0" fontId="81" fillId="0" borderId="8" xfId="0" applyFont="1" applyBorder="1" applyAlignment="1">
      <alignment horizontal="center"/>
    </xf>
    <xf numFmtId="0" fontId="81" fillId="0" borderId="11" xfId="0" applyFont="1" applyBorder="1" applyAlignment="1">
      <alignment horizontal="center"/>
    </xf>
    <xf numFmtId="0" fontId="81" fillId="0" borderId="12" xfId="0" applyFont="1" applyBorder="1" applyAlignment="1">
      <alignment horizontal="center"/>
    </xf>
    <xf numFmtId="38" fontId="72" fillId="0" borderId="6" xfId="1" applyFont="1" applyBorder="1" applyAlignment="1">
      <alignment horizontal="center"/>
    </xf>
    <xf numFmtId="38" fontId="72" fillId="0" borderId="7" xfId="1" applyFont="1" applyBorder="1" applyAlignment="1">
      <alignment horizontal="center"/>
    </xf>
    <xf numFmtId="38" fontId="72" fillId="0" borderId="8" xfId="1" applyFont="1" applyBorder="1" applyAlignment="1">
      <alignment horizontal="center"/>
    </xf>
    <xf numFmtId="38" fontId="72" fillId="0" borderId="11" xfId="1" applyFont="1" applyBorder="1" applyAlignment="1">
      <alignment horizontal="center"/>
    </xf>
    <xf numFmtId="38" fontId="72" fillId="0" borderId="1" xfId="1" applyFont="1" applyBorder="1" applyAlignment="1">
      <alignment horizontal="center"/>
    </xf>
    <xf numFmtId="38" fontId="72" fillId="0" borderId="12" xfId="1" applyFont="1" applyBorder="1" applyAlignment="1">
      <alignment horizontal="center"/>
    </xf>
    <xf numFmtId="9" fontId="81" fillId="0" borderId="6" xfId="3" applyFont="1" applyBorder="1" applyAlignment="1">
      <alignment horizontal="center"/>
    </xf>
    <xf numFmtId="9" fontId="81" fillId="0" borderId="8" xfId="3" applyFont="1" applyBorder="1" applyAlignment="1">
      <alignment horizontal="center"/>
    </xf>
    <xf numFmtId="9" fontId="81" fillId="0" borderId="11" xfId="3" applyFont="1" applyBorder="1" applyAlignment="1">
      <alignment horizontal="center"/>
    </xf>
    <xf numFmtId="9" fontId="81" fillId="0" borderId="12" xfId="3" applyFont="1" applyBorder="1" applyAlignment="1">
      <alignment horizontal="center"/>
    </xf>
    <xf numFmtId="41" fontId="77" fillId="0" borderId="6" xfId="2" applyNumberFormat="1" applyFont="1" applyFill="1" applyBorder="1" applyAlignment="1">
      <alignment horizontal="center"/>
    </xf>
    <xf numFmtId="41" fontId="77" fillId="0" borderId="8" xfId="2" applyNumberFormat="1" applyFont="1" applyFill="1" applyBorder="1" applyAlignment="1">
      <alignment horizontal="center"/>
    </xf>
    <xf numFmtId="41" fontId="77" fillId="0" borderId="11" xfId="2" applyNumberFormat="1" applyFont="1" applyFill="1" applyBorder="1" applyAlignment="1">
      <alignment horizontal="center"/>
    </xf>
    <xf numFmtId="41" fontId="77" fillId="0" borderId="12" xfId="2" applyNumberFormat="1" applyFont="1" applyFill="1" applyBorder="1" applyAlignment="1">
      <alignment horizontal="center"/>
    </xf>
    <xf numFmtId="9" fontId="81" fillId="0" borderId="6" xfId="3" applyFont="1" applyFill="1" applyBorder="1" applyAlignment="1">
      <alignment horizontal="center"/>
    </xf>
    <xf numFmtId="9" fontId="81" fillId="0" borderId="8" xfId="3" applyFont="1" applyFill="1" applyBorder="1" applyAlignment="1">
      <alignment horizontal="center"/>
    </xf>
    <xf numFmtId="9" fontId="81" fillId="0" borderId="11" xfId="3" applyFont="1" applyFill="1" applyBorder="1" applyAlignment="1">
      <alignment horizontal="center"/>
    </xf>
    <xf numFmtId="9" fontId="81" fillId="0" borderId="12" xfId="3" applyFont="1" applyFill="1" applyBorder="1" applyAlignment="1">
      <alignment horizontal="center"/>
    </xf>
    <xf numFmtId="38" fontId="77" fillId="0" borderId="6" xfId="1" applyFont="1" applyFill="1" applyBorder="1" applyAlignment="1">
      <alignment horizontal="center"/>
    </xf>
    <xf numFmtId="38" fontId="77" fillId="0" borderId="7" xfId="1" applyFont="1" applyFill="1" applyBorder="1" applyAlignment="1">
      <alignment horizontal="center"/>
    </xf>
    <xf numFmtId="38" fontId="77" fillId="0" borderId="8" xfId="1" applyFont="1" applyFill="1" applyBorder="1" applyAlignment="1">
      <alignment horizontal="center"/>
    </xf>
    <xf numFmtId="38" fontId="77" fillId="0" borderId="11" xfId="1" applyFont="1" applyFill="1" applyBorder="1" applyAlignment="1">
      <alignment horizontal="center"/>
    </xf>
    <xf numFmtId="38" fontId="77" fillId="0" borderId="1" xfId="1" applyFont="1" applyFill="1" applyBorder="1" applyAlignment="1">
      <alignment horizontal="center"/>
    </xf>
    <xf numFmtId="38" fontId="77" fillId="0" borderId="12" xfId="1" applyFont="1" applyFill="1" applyBorder="1" applyAlignment="1">
      <alignment horizontal="center"/>
    </xf>
    <xf numFmtId="0" fontId="91" fillId="0" borderId="34" xfId="0" applyFont="1" applyBorder="1" applyAlignment="1">
      <alignment horizontal="center" shrinkToFit="1"/>
    </xf>
    <xf numFmtId="0" fontId="91" fillId="0" borderId="23" xfId="0" applyFont="1" applyBorder="1" applyAlignment="1">
      <alignment horizontal="center" shrinkToFit="1"/>
    </xf>
    <xf numFmtId="0" fontId="91" fillId="0" borderId="33" xfId="0" applyFont="1" applyBorder="1" applyAlignment="1">
      <alignment horizontal="center" shrinkToFit="1"/>
    </xf>
    <xf numFmtId="181" fontId="93" fillId="0" borderId="34" xfId="1" applyNumberFormat="1" applyFont="1" applyBorder="1" applyAlignment="1">
      <alignment horizontal="right"/>
    </xf>
    <xf numFmtId="181" fontId="93" fillId="0" borderId="23" xfId="1" applyNumberFormat="1" applyFont="1" applyBorder="1" applyAlignment="1">
      <alignment horizontal="right"/>
    </xf>
    <xf numFmtId="181" fontId="93" fillId="0" borderId="33" xfId="1" applyNumberFormat="1" applyFont="1" applyBorder="1" applyAlignment="1">
      <alignment horizontal="right"/>
    </xf>
    <xf numFmtId="0" fontId="91" fillId="0" borderId="48" xfId="0" applyFont="1" applyBorder="1" applyAlignment="1">
      <alignment horizontal="center" shrinkToFit="1"/>
    </xf>
    <xf numFmtId="0" fontId="91" fillId="0" borderId="49" xfId="0" applyFont="1" applyBorder="1" applyAlignment="1">
      <alignment horizontal="center" shrinkToFit="1"/>
    </xf>
    <xf numFmtId="0" fontId="91" fillId="0" borderId="50" xfId="0" applyFont="1" applyBorder="1" applyAlignment="1">
      <alignment horizontal="center" shrinkToFit="1"/>
    </xf>
    <xf numFmtId="181" fontId="93" fillId="0" borderId="51" xfId="1" applyNumberFormat="1" applyFont="1" applyBorder="1" applyAlignment="1">
      <alignment horizontal="right"/>
    </xf>
    <xf numFmtId="181" fontId="93" fillId="0" borderId="49" xfId="1" applyNumberFormat="1" applyFont="1" applyBorder="1" applyAlignment="1">
      <alignment horizontal="right"/>
    </xf>
    <xf numFmtId="181" fontId="93" fillId="0" borderId="50" xfId="1" applyNumberFormat="1" applyFont="1" applyBorder="1" applyAlignment="1">
      <alignment horizontal="right"/>
    </xf>
    <xf numFmtId="181" fontId="93" fillId="0" borderId="52" xfId="1" applyNumberFormat="1" applyFont="1" applyBorder="1" applyAlignment="1">
      <alignment horizontal="right"/>
    </xf>
    <xf numFmtId="0" fontId="66" fillId="0" borderId="39" xfId="0" applyFont="1" applyBorder="1" applyAlignment="1">
      <alignment shrinkToFit="1"/>
    </xf>
    <xf numFmtId="0" fontId="66" fillId="0" borderId="40" xfId="0" applyFont="1" applyBorder="1" applyAlignment="1">
      <alignment shrinkToFit="1"/>
    </xf>
    <xf numFmtId="0" fontId="66" fillId="0" borderId="41" xfId="0" applyFont="1" applyBorder="1" applyAlignment="1">
      <alignment shrinkToFit="1"/>
    </xf>
    <xf numFmtId="9" fontId="91" fillId="0" borderId="3" xfId="0" applyNumberFormat="1" applyFont="1" applyBorder="1" applyAlignment="1">
      <alignment horizontal="center" shrinkToFit="1"/>
    </xf>
    <xf numFmtId="9" fontId="91" fillId="0" borderId="4" xfId="0" applyNumberFormat="1" applyFont="1" applyBorder="1" applyAlignment="1">
      <alignment horizontal="center" shrinkToFit="1"/>
    </xf>
    <xf numFmtId="9" fontId="91" fillId="0" borderId="5" xfId="0" applyNumberFormat="1" applyFont="1" applyBorder="1" applyAlignment="1">
      <alignment horizontal="center" shrinkToFit="1"/>
    </xf>
    <xf numFmtId="181" fontId="93" fillId="0" borderId="3" xfId="1" applyNumberFormat="1" applyFont="1" applyBorder="1" applyAlignment="1">
      <alignment horizontal="right"/>
    </xf>
    <xf numFmtId="181" fontId="93" fillId="0" borderId="4" xfId="1" applyNumberFormat="1" applyFont="1" applyBorder="1" applyAlignment="1">
      <alignment horizontal="right"/>
    </xf>
    <xf numFmtId="181" fontId="93" fillId="0" borderId="5" xfId="1" applyNumberFormat="1" applyFont="1" applyBorder="1" applyAlignment="1">
      <alignment horizontal="right"/>
    </xf>
    <xf numFmtId="0" fontId="91" fillId="0" borderId="3" xfId="0" applyFont="1" applyBorder="1" applyAlignment="1">
      <alignment horizontal="center" shrinkToFit="1"/>
    </xf>
    <xf numFmtId="0" fontId="91" fillId="0" borderId="4" xfId="0" applyFont="1" applyBorder="1" applyAlignment="1">
      <alignment horizontal="center" shrinkToFit="1"/>
    </xf>
    <xf numFmtId="0" fontId="91" fillId="0" borderId="5" xfId="0" applyFont="1" applyBorder="1" applyAlignment="1">
      <alignment horizontal="center" shrinkToFit="1"/>
    </xf>
    <xf numFmtId="0" fontId="93" fillId="0" borderId="0" xfId="0" applyFont="1" applyAlignment="1">
      <alignment horizontal="right" vertical="center"/>
    </xf>
    <xf numFmtId="181" fontId="56" fillId="0" borderId="34" xfId="1" applyNumberFormat="1" applyFont="1" applyBorder="1" applyAlignment="1">
      <alignment horizontal="right"/>
    </xf>
    <xf numFmtId="181" fontId="56" fillId="0" borderId="23" xfId="1" applyNumberFormat="1" applyFont="1" applyBorder="1" applyAlignment="1">
      <alignment horizontal="right"/>
    </xf>
    <xf numFmtId="181" fontId="56" fillId="0" borderId="33" xfId="1" applyNumberFormat="1" applyFont="1" applyBorder="1" applyAlignment="1">
      <alignment horizontal="right"/>
    </xf>
    <xf numFmtId="181" fontId="56" fillId="0" borderId="51" xfId="1" applyNumberFormat="1" applyFont="1" applyBorder="1" applyAlignment="1">
      <alignment horizontal="right"/>
    </xf>
    <xf numFmtId="181" fontId="56" fillId="0" borderId="49" xfId="1" applyNumberFormat="1" applyFont="1" applyBorder="1" applyAlignment="1">
      <alignment horizontal="right"/>
    </xf>
    <xf numFmtId="181" fontId="56" fillId="0" borderId="50" xfId="1" applyNumberFormat="1" applyFont="1" applyBorder="1" applyAlignment="1">
      <alignment horizontal="right"/>
    </xf>
    <xf numFmtId="181" fontId="56" fillId="0" borderId="52" xfId="1" applyNumberFormat="1" applyFont="1" applyBorder="1" applyAlignment="1">
      <alignment horizontal="right"/>
    </xf>
    <xf numFmtId="181" fontId="56" fillId="0" borderId="3" xfId="1" applyNumberFormat="1" applyFont="1" applyBorder="1" applyAlignment="1">
      <alignment horizontal="right"/>
    </xf>
    <xf numFmtId="181" fontId="56" fillId="0" borderId="4" xfId="1" applyNumberFormat="1" applyFont="1" applyBorder="1" applyAlignment="1">
      <alignment horizontal="right"/>
    </xf>
    <xf numFmtId="181" fontId="56" fillId="0" borderId="5" xfId="1" applyNumberFormat="1" applyFont="1" applyBorder="1" applyAlignment="1">
      <alignment horizontal="right"/>
    </xf>
    <xf numFmtId="181" fontId="52" fillId="0" borderId="6" xfId="1" applyNumberFormat="1" applyFont="1" applyBorder="1" applyAlignment="1">
      <alignment horizontal="right"/>
    </xf>
    <xf numFmtId="181" fontId="52" fillId="0" borderId="7" xfId="1" applyNumberFormat="1" applyFont="1" applyBorder="1" applyAlignment="1">
      <alignment horizontal="right"/>
    </xf>
    <xf numFmtId="181" fontId="52" fillId="0" borderId="8" xfId="1" applyNumberFormat="1" applyFont="1" applyBorder="1" applyAlignment="1">
      <alignment horizontal="right"/>
    </xf>
    <xf numFmtId="181" fontId="52" fillId="0" borderId="11" xfId="1" applyNumberFormat="1" applyFont="1" applyBorder="1" applyAlignment="1">
      <alignment horizontal="right"/>
    </xf>
    <xf numFmtId="181" fontId="52" fillId="0" borderId="1" xfId="1" applyNumberFormat="1" applyFont="1" applyBorder="1" applyAlignment="1">
      <alignment horizontal="right"/>
    </xf>
    <xf numFmtId="181" fontId="52" fillId="0" borderId="12" xfId="1" applyNumberFormat="1" applyFont="1" applyBorder="1" applyAlignment="1">
      <alignment horizontal="right"/>
    </xf>
    <xf numFmtId="0" fontId="32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center"/>
    </xf>
    <xf numFmtId="182" fontId="66" fillId="0" borderId="0" xfId="4" applyNumberFormat="1">
      <alignment vertical="center"/>
    </xf>
    <xf numFmtId="0" fontId="66" fillId="0" borderId="0" xfId="4" applyAlignment="1">
      <alignment horizontal="right" vertical="center"/>
    </xf>
    <xf numFmtId="9" fontId="72" fillId="0" borderId="6" xfId="0" applyNumberFormat="1" applyFont="1" applyBorder="1" applyAlignment="1">
      <alignment horizontal="center"/>
    </xf>
    <xf numFmtId="0" fontId="72" fillId="0" borderId="8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49" fontId="72" fillId="0" borderId="6" xfId="1" applyNumberFormat="1" applyFont="1" applyBorder="1" applyAlignment="1">
      <alignment horizontal="left" wrapText="1"/>
    </xf>
    <xf numFmtId="49" fontId="72" fillId="0" borderId="7" xfId="1" applyNumberFormat="1" applyFont="1" applyBorder="1" applyAlignment="1">
      <alignment horizontal="left" wrapText="1"/>
    </xf>
    <xf numFmtId="49" fontId="72" fillId="0" borderId="8" xfId="1" applyNumberFormat="1" applyFont="1" applyBorder="1" applyAlignment="1">
      <alignment horizontal="left" wrapText="1"/>
    </xf>
    <xf numFmtId="49" fontId="72" fillId="0" borderId="11" xfId="1" applyNumberFormat="1" applyFont="1" applyBorder="1" applyAlignment="1">
      <alignment horizontal="left" wrapText="1"/>
    </xf>
    <xf numFmtId="49" fontId="72" fillId="0" borderId="1" xfId="1" applyNumberFormat="1" applyFont="1" applyBorder="1" applyAlignment="1">
      <alignment horizontal="left" wrapText="1"/>
    </xf>
    <xf numFmtId="49" fontId="72" fillId="0" borderId="12" xfId="1" applyNumberFormat="1" applyFont="1" applyBorder="1" applyAlignment="1">
      <alignment horizontal="left" wrapText="1"/>
    </xf>
    <xf numFmtId="0" fontId="72" fillId="0" borderId="6" xfId="0" quotePrefix="1" applyFont="1" applyBorder="1" applyAlignment="1">
      <alignment horizontal="center" vertical="center"/>
    </xf>
    <xf numFmtId="0" fontId="72" fillId="0" borderId="7" xfId="0" quotePrefix="1" applyFont="1" applyBorder="1" applyAlignment="1">
      <alignment horizontal="center" vertical="center"/>
    </xf>
    <xf numFmtId="0" fontId="72" fillId="0" borderId="8" xfId="0" quotePrefix="1" applyFont="1" applyBorder="1" applyAlignment="1">
      <alignment horizontal="center" vertical="center"/>
    </xf>
    <xf numFmtId="0" fontId="72" fillId="0" borderId="11" xfId="0" quotePrefix="1" applyFont="1" applyBorder="1" applyAlignment="1">
      <alignment horizontal="center" vertical="center"/>
    </xf>
    <xf numFmtId="0" fontId="72" fillId="0" borderId="1" xfId="0" quotePrefix="1" applyFont="1" applyBorder="1" applyAlignment="1">
      <alignment horizontal="center" vertical="center"/>
    </xf>
    <xf numFmtId="0" fontId="72" fillId="0" borderId="12" xfId="0" quotePrefix="1" applyFont="1" applyBorder="1" applyAlignment="1">
      <alignment horizontal="center" vertical="center"/>
    </xf>
    <xf numFmtId="179" fontId="78" fillId="0" borderId="7" xfId="0" quotePrefix="1" applyNumberFormat="1" applyFont="1" applyBorder="1" applyAlignment="1">
      <alignment horizontal="center" vertical="center" shrinkToFit="1"/>
    </xf>
    <xf numFmtId="179" fontId="78" fillId="0" borderId="8" xfId="0" quotePrefix="1" applyNumberFormat="1" applyFont="1" applyBorder="1" applyAlignment="1">
      <alignment horizontal="center" vertical="center" shrinkToFit="1"/>
    </xf>
    <xf numFmtId="179" fontId="78" fillId="0" borderId="1" xfId="0" quotePrefix="1" applyNumberFormat="1" applyFont="1" applyBorder="1" applyAlignment="1">
      <alignment horizontal="center" vertical="center" shrinkToFit="1"/>
    </xf>
    <xf numFmtId="179" fontId="78" fillId="0" borderId="12" xfId="0" quotePrefix="1" applyNumberFormat="1" applyFont="1" applyBorder="1" applyAlignment="1">
      <alignment horizontal="center" vertical="center" shrinkToFit="1"/>
    </xf>
    <xf numFmtId="0" fontId="90" fillId="0" borderId="7" xfId="0" applyFont="1" applyBorder="1" applyAlignment="1">
      <alignment horizontal="center" vertical="center"/>
    </xf>
    <xf numFmtId="0" fontId="90" fillId="0" borderId="8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12" xfId="0" applyFont="1" applyBorder="1" applyAlignment="1">
      <alignment horizontal="center" vertical="center"/>
    </xf>
    <xf numFmtId="0" fontId="77" fillId="0" borderId="7" xfId="0" applyFont="1" applyBorder="1" applyAlignment="1">
      <alignment horizontal="left" vertical="center" wrapText="1"/>
    </xf>
    <xf numFmtId="0" fontId="77" fillId="0" borderId="8" xfId="0" applyFont="1" applyBorder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77" fillId="0" borderId="10" xfId="0" applyFont="1" applyBorder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72" fillId="0" borderId="10" xfId="0" applyFont="1" applyBorder="1" applyAlignment="1">
      <alignment horizontal="left" vertical="center" wrapText="1"/>
    </xf>
    <xf numFmtId="0" fontId="76" fillId="0" borderId="0" xfId="0" applyFont="1" applyAlignment="1">
      <alignment horizontal="right" vertical="top"/>
    </xf>
    <xf numFmtId="0" fontId="78" fillId="0" borderId="0" xfId="0" applyFont="1" applyAlignment="1">
      <alignment horizontal="right" vertical="top"/>
    </xf>
    <xf numFmtId="0" fontId="72" fillId="0" borderId="7" xfId="0" applyFont="1" applyBorder="1" applyAlignment="1">
      <alignment horizontal="left" vertical="center" wrapText="1"/>
    </xf>
    <xf numFmtId="0" fontId="72" fillId="0" borderId="8" xfId="0" applyFont="1" applyBorder="1" applyAlignment="1">
      <alignment horizontal="left" vertical="center" wrapText="1"/>
    </xf>
    <xf numFmtId="0" fontId="72" fillId="0" borderId="42" xfId="0" applyFont="1" applyBorder="1" applyAlignment="1" applyProtection="1">
      <alignment horizontal="center"/>
      <protection locked="0"/>
    </xf>
    <xf numFmtId="0" fontId="72" fillId="0" borderId="43" xfId="0" applyFont="1" applyBorder="1" applyAlignment="1" applyProtection="1">
      <alignment horizontal="center"/>
      <protection locked="0"/>
    </xf>
    <xf numFmtId="41" fontId="77" fillId="0" borderId="6" xfId="0" applyNumberFormat="1" applyFont="1" applyBorder="1" applyAlignment="1" applyProtection="1">
      <alignment horizontal="left" wrapText="1"/>
      <protection locked="0"/>
    </xf>
    <xf numFmtId="41" fontId="77" fillId="0" borderId="7" xfId="0" applyNumberFormat="1" applyFont="1" applyBorder="1" applyAlignment="1" applyProtection="1">
      <alignment horizontal="left" wrapText="1"/>
      <protection locked="0"/>
    </xf>
    <xf numFmtId="41" fontId="77" fillId="0" borderId="8" xfId="0" applyNumberFormat="1" applyFont="1" applyBorder="1" applyAlignment="1" applyProtection="1">
      <alignment horizontal="left" wrapText="1"/>
      <protection locked="0"/>
    </xf>
    <xf numFmtId="41" fontId="77" fillId="0" borderId="11" xfId="0" applyNumberFormat="1" applyFont="1" applyBorder="1" applyAlignment="1" applyProtection="1">
      <alignment horizontal="left" wrapText="1"/>
      <protection locked="0"/>
    </xf>
    <xf numFmtId="41" fontId="77" fillId="0" borderId="1" xfId="0" applyNumberFormat="1" applyFont="1" applyBorder="1" applyAlignment="1" applyProtection="1">
      <alignment horizontal="left" wrapText="1"/>
      <protection locked="0"/>
    </xf>
    <xf numFmtId="41" fontId="77" fillId="0" borderId="12" xfId="0" applyNumberFormat="1" applyFont="1" applyBorder="1" applyAlignment="1" applyProtection="1">
      <alignment horizontal="left" wrapText="1"/>
      <protection locked="0"/>
    </xf>
    <xf numFmtId="38" fontId="77" fillId="0" borderId="6" xfId="1" applyFont="1" applyBorder="1" applyAlignment="1" applyProtection="1">
      <alignment horizontal="center"/>
      <protection locked="0"/>
    </xf>
    <xf numFmtId="38" fontId="77" fillId="0" borderId="8" xfId="1" applyFont="1" applyBorder="1" applyAlignment="1" applyProtection="1">
      <alignment horizontal="center"/>
      <protection locked="0"/>
    </xf>
    <xf numFmtId="38" fontId="77" fillId="0" borderId="11" xfId="1" applyFont="1" applyBorder="1" applyAlignment="1" applyProtection="1">
      <alignment horizontal="center"/>
      <protection locked="0"/>
    </xf>
    <xf numFmtId="38" fontId="77" fillId="0" borderId="12" xfId="1" applyFont="1" applyBorder="1" applyAlignment="1" applyProtection="1">
      <alignment horizontal="center"/>
      <protection locked="0"/>
    </xf>
    <xf numFmtId="41" fontId="77" fillId="0" borderId="6" xfId="2" applyNumberFormat="1" applyFont="1" applyFill="1" applyBorder="1" applyAlignment="1" applyProtection="1">
      <alignment horizontal="center"/>
      <protection locked="0"/>
    </xf>
    <xf numFmtId="41" fontId="77" fillId="0" borderId="8" xfId="2" applyNumberFormat="1" applyFont="1" applyFill="1" applyBorder="1" applyAlignment="1" applyProtection="1">
      <alignment horizontal="center"/>
      <protection locked="0"/>
    </xf>
    <xf numFmtId="41" fontId="77" fillId="0" borderId="11" xfId="2" applyNumberFormat="1" applyFont="1" applyFill="1" applyBorder="1" applyAlignment="1" applyProtection="1">
      <alignment horizontal="center"/>
      <protection locked="0"/>
    </xf>
    <xf numFmtId="41" fontId="77" fillId="0" borderId="12" xfId="2" applyNumberFormat="1" applyFont="1" applyFill="1" applyBorder="1" applyAlignment="1" applyProtection="1">
      <alignment horizontal="center"/>
      <protection locked="0"/>
    </xf>
    <xf numFmtId="181" fontId="72" fillId="0" borderId="6" xfId="1" applyNumberFormat="1" applyFont="1" applyBorder="1" applyAlignment="1" applyProtection="1">
      <alignment horizontal="right"/>
      <protection locked="0"/>
    </xf>
    <xf numFmtId="181" fontId="72" fillId="0" borderId="7" xfId="1" applyNumberFormat="1" applyFont="1" applyBorder="1" applyAlignment="1" applyProtection="1">
      <alignment horizontal="right"/>
      <protection locked="0"/>
    </xf>
    <xf numFmtId="181" fontId="72" fillId="0" borderId="8" xfId="1" applyNumberFormat="1" applyFont="1" applyBorder="1" applyAlignment="1" applyProtection="1">
      <alignment horizontal="right"/>
      <protection locked="0"/>
    </xf>
    <xf numFmtId="181" fontId="72" fillId="0" borderId="11" xfId="1" applyNumberFormat="1" applyFont="1" applyBorder="1" applyAlignment="1" applyProtection="1">
      <alignment horizontal="right"/>
      <protection locked="0"/>
    </xf>
    <xf numFmtId="181" fontId="72" fillId="0" borderId="1" xfId="1" applyNumberFormat="1" applyFont="1" applyBorder="1" applyAlignment="1" applyProtection="1">
      <alignment horizontal="right"/>
      <protection locked="0"/>
    </xf>
    <xf numFmtId="181" fontId="72" fillId="0" borderId="12" xfId="1" applyNumberFormat="1" applyFont="1" applyBorder="1" applyAlignment="1" applyProtection="1">
      <alignment horizontal="right"/>
      <protection locked="0"/>
    </xf>
    <xf numFmtId="9" fontId="72" fillId="0" borderId="6" xfId="0" applyNumberFormat="1" applyFont="1" applyBorder="1" applyAlignment="1" applyProtection="1">
      <alignment horizontal="center"/>
      <protection locked="0"/>
    </xf>
    <xf numFmtId="0" fontId="72" fillId="0" borderId="8" xfId="0" applyFont="1" applyBorder="1" applyAlignment="1" applyProtection="1">
      <alignment horizontal="center"/>
      <protection locked="0"/>
    </xf>
    <xf numFmtId="0" fontId="72" fillId="0" borderId="11" xfId="0" applyFont="1" applyBorder="1" applyAlignment="1" applyProtection="1">
      <alignment horizontal="center"/>
      <protection locked="0"/>
    </xf>
    <xf numFmtId="0" fontId="72" fillId="0" borderId="12" xfId="0" applyFont="1" applyBorder="1" applyAlignment="1" applyProtection="1">
      <alignment horizontal="center"/>
      <protection locked="0"/>
    </xf>
    <xf numFmtId="49" fontId="72" fillId="0" borderId="6" xfId="1" applyNumberFormat="1" applyFont="1" applyBorder="1" applyAlignment="1" applyProtection="1">
      <alignment horizontal="left" wrapText="1"/>
      <protection locked="0"/>
    </xf>
    <xf numFmtId="49" fontId="72" fillId="0" borderId="7" xfId="1" applyNumberFormat="1" applyFont="1" applyBorder="1" applyAlignment="1" applyProtection="1">
      <alignment horizontal="left" wrapText="1"/>
      <protection locked="0"/>
    </xf>
    <xf numFmtId="49" fontId="72" fillId="0" borderId="8" xfId="1" applyNumberFormat="1" applyFont="1" applyBorder="1" applyAlignment="1" applyProtection="1">
      <alignment horizontal="left" wrapText="1"/>
      <protection locked="0"/>
    </xf>
    <xf numFmtId="49" fontId="72" fillId="0" borderId="11" xfId="1" applyNumberFormat="1" applyFont="1" applyBorder="1" applyAlignment="1" applyProtection="1">
      <alignment horizontal="left" wrapText="1"/>
      <protection locked="0"/>
    </xf>
    <xf numFmtId="49" fontId="72" fillId="0" borderId="1" xfId="1" applyNumberFormat="1" applyFont="1" applyBorder="1" applyAlignment="1" applyProtection="1">
      <alignment horizontal="left" wrapText="1"/>
      <protection locked="0"/>
    </xf>
    <xf numFmtId="49" fontId="72" fillId="0" borderId="12" xfId="1" applyNumberFormat="1" applyFont="1" applyBorder="1" applyAlignment="1" applyProtection="1">
      <alignment horizontal="left" wrapText="1"/>
      <protection locked="0"/>
    </xf>
    <xf numFmtId="0" fontId="72" fillId="0" borderId="6" xfId="0" applyFont="1" applyBorder="1" applyAlignment="1" applyProtection="1">
      <alignment horizontal="center"/>
      <protection locked="0"/>
    </xf>
    <xf numFmtId="41" fontId="77" fillId="0" borderId="6" xfId="2" applyNumberFormat="1" applyFont="1" applyBorder="1" applyAlignment="1" applyProtection="1">
      <alignment horizontal="center"/>
      <protection locked="0"/>
    </xf>
    <xf numFmtId="41" fontId="77" fillId="0" borderId="8" xfId="2" applyNumberFormat="1" applyFont="1" applyBorder="1" applyAlignment="1" applyProtection="1">
      <alignment horizontal="center"/>
      <protection locked="0"/>
    </xf>
    <xf numFmtId="41" fontId="77" fillId="0" borderId="11" xfId="2" applyNumberFormat="1" applyFont="1" applyBorder="1" applyAlignment="1" applyProtection="1">
      <alignment horizontal="center"/>
      <protection locked="0"/>
    </xf>
    <xf numFmtId="41" fontId="77" fillId="0" borderId="12" xfId="2" applyNumberFormat="1" applyFont="1" applyBorder="1" applyAlignment="1" applyProtection="1">
      <alignment horizontal="center"/>
      <protection locked="0"/>
    </xf>
    <xf numFmtId="0" fontId="77" fillId="0" borderId="1" xfId="0" applyFont="1" applyBorder="1" applyAlignment="1" applyProtection="1">
      <alignment horizontal="center"/>
      <protection locked="0"/>
    </xf>
    <xf numFmtId="0" fontId="72" fillId="0" borderId="1" xfId="0" applyFont="1" applyBorder="1" applyAlignment="1" applyProtection="1">
      <alignment horizontal="center" vertical="center"/>
      <protection locked="0"/>
    </xf>
    <xf numFmtId="0" fontId="72" fillId="0" borderId="12" xfId="0" applyFont="1" applyBorder="1" applyAlignment="1" applyProtection="1">
      <alignment horizontal="center" vertical="center"/>
      <protection locked="0"/>
    </xf>
    <xf numFmtId="179" fontId="78" fillId="0" borderId="7" xfId="0" quotePrefix="1" applyNumberFormat="1" applyFont="1" applyBorder="1" applyAlignment="1" applyProtection="1">
      <alignment horizontal="center" vertical="center" shrinkToFit="1"/>
      <protection locked="0"/>
    </xf>
    <xf numFmtId="179" fontId="78" fillId="0" borderId="8" xfId="0" quotePrefix="1" applyNumberFormat="1" applyFont="1" applyBorder="1" applyAlignment="1" applyProtection="1">
      <alignment horizontal="center" vertical="center" shrinkToFit="1"/>
      <protection locked="0"/>
    </xf>
    <xf numFmtId="179" fontId="78" fillId="0" borderId="1" xfId="0" quotePrefix="1" applyNumberFormat="1" applyFont="1" applyBorder="1" applyAlignment="1" applyProtection="1">
      <alignment horizontal="center" vertical="center" shrinkToFit="1"/>
      <protection locked="0"/>
    </xf>
    <xf numFmtId="179" fontId="78" fillId="0" borderId="12" xfId="0" quotePrefix="1" applyNumberFormat="1" applyFont="1" applyBorder="1" applyAlignment="1" applyProtection="1">
      <alignment horizontal="center" vertical="center" shrinkToFit="1"/>
      <protection locked="0"/>
    </xf>
    <xf numFmtId="0" fontId="90" fillId="0" borderId="7" xfId="0" applyFont="1" applyBorder="1" applyAlignment="1" applyProtection="1">
      <alignment horizontal="center" vertical="center"/>
      <protection locked="0"/>
    </xf>
    <xf numFmtId="0" fontId="90" fillId="0" borderId="8" xfId="0" applyFont="1" applyBorder="1" applyAlignment="1" applyProtection="1">
      <alignment horizontal="center" vertical="center"/>
      <protection locked="0"/>
    </xf>
    <xf numFmtId="0" fontId="90" fillId="0" borderId="1" xfId="0" applyFont="1" applyBorder="1" applyAlignment="1" applyProtection="1">
      <alignment horizontal="center" vertical="center"/>
      <protection locked="0"/>
    </xf>
    <xf numFmtId="0" fontId="90" fillId="0" borderId="12" xfId="0" applyFont="1" applyBorder="1" applyAlignment="1" applyProtection="1">
      <alignment horizontal="center" vertical="center"/>
      <protection locked="0"/>
    </xf>
    <xf numFmtId="0" fontId="77" fillId="0" borderId="7" xfId="0" applyFont="1" applyBorder="1" applyAlignment="1" applyProtection="1">
      <alignment horizontal="center" vertical="center"/>
      <protection locked="0"/>
    </xf>
    <xf numFmtId="0" fontId="77" fillId="0" borderId="8" xfId="0" applyFont="1" applyBorder="1" applyAlignment="1" applyProtection="1">
      <alignment horizontal="center" vertical="center"/>
      <protection locked="0"/>
    </xf>
    <xf numFmtId="0" fontId="77" fillId="0" borderId="1" xfId="0" applyFont="1" applyBorder="1" applyAlignment="1" applyProtection="1">
      <alignment horizontal="center" vertical="center"/>
      <protection locked="0"/>
    </xf>
    <xf numFmtId="0" fontId="77" fillId="0" borderId="12" xfId="0" applyFont="1" applyBorder="1" applyAlignment="1" applyProtection="1">
      <alignment horizontal="center" vertical="center"/>
      <protection locked="0"/>
    </xf>
    <xf numFmtId="0" fontId="76" fillId="0" borderId="0" xfId="0" applyFont="1" applyAlignment="1" applyProtection="1">
      <alignment horizontal="left" vertical="center"/>
      <protection locked="0"/>
    </xf>
    <xf numFmtId="0" fontId="76" fillId="0" borderId="2" xfId="0" applyFont="1" applyBorder="1" applyAlignment="1" applyProtection="1">
      <alignment horizontal="left" vertical="center"/>
      <protection locked="0"/>
    </xf>
    <xf numFmtId="0" fontId="78" fillId="0" borderId="7" xfId="0" quotePrefix="1" applyFont="1" applyBorder="1" applyAlignment="1" applyProtection="1">
      <alignment horizontal="center" vertical="center"/>
      <protection locked="0"/>
    </xf>
    <xf numFmtId="0" fontId="78" fillId="0" borderId="8" xfId="0" quotePrefix="1" applyFont="1" applyBorder="1" applyAlignment="1" applyProtection="1">
      <alignment horizontal="center" vertical="center"/>
      <protection locked="0"/>
    </xf>
    <xf numFmtId="0" fontId="78" fillId="0" borderId="1" xfId="0" quotePrefix="1" applyFont="1" applyBorder="1" applyAlignment="1" applyProtection="1">
      <alignment horizontal="center" vertical="center"/>
      <protection locked="0"/>
    </xf>
    <xf numFmtId="0" fontId="78" fillId="0" borderId="12" xfId="0" quotePrefix="1" applyFont="1" applyBorder="1" applyAlignment="1" applyProtection="1">
      <alignment horizontal="center" vertical="center"/>
      <protection locked="0"/>
    </xf>
    <xf numFmtId="0" fontId="72" fillId="0" borderId="7" xfId="0" applyFont="1" applyBorder="1" applyAlignment="1" applyProtection="1">
      <alignment horizontal="left" vertical="center" wrapText="1"/>
      <protection locked="0"/>
    </xf>
    <xf numFmtId="0" fontId="72" fillId="0" borderId="8" xfId="0" applyFont="1" applyBorder="1" applyAlignment="1" applyProtection="1">
      <alignment horizontal="left" vertical="center" wrapText="1"/>
      <protection locked="0"/>
    </xf>
    <xf numFmtId="0" fontId="72" fillId="0" borderId="0" xfId="0" applyFont="1" applyAlignment="1" applyProtection="1">
      <alignment horizontal="left" vertical="center" wrapText="1"/>
      <protection locked="0"/>
    </xf>
    <xf numFmtId="0" fontId="72" fillId="0" borderId="10" xfId="0" applyFont="1" applyBorder="1" applyAlignment="1" applyProtection="1">
      <alignment horizontal="left" vertical="center" wrapText="1"/>
      <protection locked="0"/>
    </xf>
    <xf numFmtId="0" fontId="76" fillId="0" borderId="0" xfId="0" quotePrefix="1" applyFont="1" applyAlignment="1">
      <alignment horizontal="right" vertical="top"/>
    </xf>
    <xf numFmtId="9" fontId="52" fillId="0" borderId="6" xfId="3" applyFont="1" applyBorder="1" applyAlignment="1">
      <alignment horizontal="center"/>
    </xf>
    <xf numFmtId="9" fontId="52" fillId="0" borderId="8" xfId="3" applyFont="1" applyBorder="1" applyAlignment="1">
      <alignment horizontal="center"/>
    </xf>
    <xf numFmtId="9" fontId="52" fillId="0" borderId="11" xfId="3" applyFont="1" applyBorder="1" applyAlignment="1">
      <alignment horizontal="center"/>
    </xf>
    <xf numFmtId="9" fontId="52" fillId="0" borderId="12" xfId="3" applyFont="1" applyBorder="1" applyAlignment="1">
      <alignment horizontal="center"/>
    </xf>
    <xf numFmtId="0" fontId="43" fillId="0" borderId="39" xfId="0" applyFont="1" applyBorder="1" applyAlignment="1">
      <alignment shrinkToFit="1"/>
    </xf>
    <xf numFmtId="0" fontId="43" fillId="0" borderId="40" xfId="0" applyFont="1" applyBorder="1" applyAlignment="1">
      <alignment shrinkToFit="1"/>
    </xf>
    <xf numFmtId="0" fontId="43" fillId="0" borderId="41" xfId="0" applyFont="1" applyBorder="1" applyAlignment="1">
      <alignment shrinkToFit="1"/>
    </xf>
    <xf numFmtId="0" fontId="56" fillId="0" borderId="34" xfId="0" applyFont="1" applyBorder="1" applyAlignment="1">
      <alignment horizontal="center" shrinkToFit="1"/>
    </xf>
    <xf numFmtId="0" fontId="56" fillId="0" borderId="23" xfId="0" applyFont="1" applyBorder="1" applyAlignment="1">
      <alignment horizontal="center" shrinkToFit="1"/>
    </xf>
    <xf numFmtId="0" fontId="56" fillId="0" borderId="33" xfId="0" applyFont="1" applyBorder="1" applyAlignment="1">
      <alignment horizontal="center" shrinkToFit="1"/>
    </xf>
    <xf numFmtId="0" fontId="56" fillId="0" borderId="3" xfId="0" applyFont="1" applyBorder="1" applyAlignment="1">
      <alignment horizontal="center" shrinkToFit="1"/>
    </xf>
    <xf numFmtId="0" fontId="56" fillId="0" borderId="4" xfId="0" applyFont="1" applyBorder="1" applyAlignment="1">
      <alignment horizontal="center" shrinkToFit="1"/>
    </xf>
    <xf numFmtId="0" fontId="56" fillId="0" borderId="5" xfId="0" applyFont="1" applyBorder="1" applyAlignment="1">
      <alignment horizontal="center" shrinkToFit="1"/>
    </xf>
    <xf numFmtId="9" fontId="56" fillId="0" borderId="3" xfId="0" applyNumberFormat="1" applyFont="1" applyBorder="1" applyAlignment="1">
      <alignment horizontal="center" shrinkToFit="1"/>
    </xf>
    <xf numFmtId="9" fontId="56" fillId="0" borderId="4" xfId="0" applyNumberFormat="1" applyFont="1" applyBorder="1" applyAlignment="1">
      <alignment horizontal="center" shrinkToFit="1"/>
    </xf>
    <xf numFmtId="9" fontId="56" fillId="0" borderId="5" xfId="0" applyNumberFormat="1" applyFont="1" applyBorder="1" applyAlignment="1">
      <alignment horizontal="center" shrinkToFit="1"/>
    </xf>
    <xf numFmtId="41" fontId="53" fillId="6" borderId="6" xfId="1" applyNumberFormat="1" applyFont="1" applyFill="1" applyBorder="1" applyAlignment="1">
      <alignment horizontal="right"/>
    </xf>
    <xf numFmtId="41" fontId="53" fillId="6" borderId="7" xfId="1" applyNumberFormat="1" applyFont="1" applyFill="1" applyBorder="1" applyAlignment="1">
      <alignment horizontal="right"/>
    </xf>
    <xf numFmtId="41" fontId="53" fillId="6" borderId="8" xfId="1" applyNumberFormat="1" applyFont="1" applyFill="1" applyBorder="1" applyAlignment="1">
      <alignment horizontal="right"/>
    </xf>
    <xf numFmtId="41" fontId="53" fillId="6" borderId="11" xfId="1" applyNumberFormat="1" applyFont="1" applyFill="1" applyBorder="1" applyAlignment="1">
      <alignment horizontal="right"/>
    </xf>
    <xf numFmtId="41" fontId="53" fillId="6" borderId="1" xfId="1" applyNumberFormat="1" applyFont="1" applyFill="1" applyBorder="1" applyAlignment="1">
      <alignment horizontal="right"/>
    </xf>
    <xf numFmtId="41" fontId="53" fillId="6" borderId="12" xfId="1" applyNumberFormat="1" applyFont="1" applyFill="1" applyBorder="1" applyAlignment="1">
      <alignment horizontal="right"/>
    </xf>
    <xf numFmtId="180" fontId="52" fillId="0" borderId="6" xfId="1" applyNumberFormat="1" applyFont="1" applyBorder="1" applyAlignment="1">
      <alignment horizontal="right"/>
    </xf>
    <xf numFmtId="180" fontId="52" fillId="0" borderId="7" xfId="1" applyNumberFormat="1" applyFont="1" applyBorder="1" applyAlignment="1">
      <alignment horizontal="right"/>
    </xf>
    <xf numFmtId="180" fontId="52" fillId="0" borderId="8" xfId="1" applyNumberFormat="1" applyFont="1" applyBorder="1" applyAlignment="1">
      <alignment horizontal="right"/>
    </xf>
    <xf numFmtId="180" fontId="52" fillId="0" borderId="11" xfId="1" applyNumberFormat="1" applyFont="1" applyBorder="1" applyAlignment="1">
      <alignment horizontal="right"/>
    </xf>
    <xf numFmtId="180" fontId="52" fillId="0" borderId="1" xfId="1" applyNumberFormat="1" applyFont="1" applyBorder="1" applyAlignment="1">
      <alignment horizontal="right"/>
    </xf>
    <xf numFmtId="180" fontId="52" fillId="0" borderId="12" xfId="1" applyNumberFormat="1" applyFont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21" fillId="0" borderId="2" xfId="0" applyFont="1" applyBorder="1">
      <alignment vertical="center"/>
    </xf>
    <xf numFmtId="41" fontId="17" fillId="2" borderId="16" xfId="2" applyNumberFormat="1" applyFont="1" applyFill="1" applyBorder="1" applyAlignment="1">
      <alignment vertical="center"/>
    </xf>
    <xf numFmtId="41" fontId="17" fillId="2" borderId="14" xfId="2" applyNumberFormat="1" applyFont="1" applyFill="1" applyBorder="1" applyAlignment="1">
      <alignment vertical="center"/>
    </xf>
    <xf numFmtId="41" fontId="17" fillId="2" borderId="17" xfId="2" applyNumberFormat="1" applyFont="1" applyFill="1" applyBorder="1" applyAlignment="1">
      <alignment vertical="center"/>
    </xf>
    <xf numFmtId="41" fontId="17" fillId="2" borderId="20" xfId="2" applyNumberFormat="1" applyFont="1" applyFill="1" applyBorder="1" applyAlignment="1">
      <alignment vertical="center"/>
    </xf>
    <xf numFmtId="41" fontId="17" fillId="2" borderId="2" xfId="2" applyNumberFormat="1" applyFont="1" applyFill="1" applyBorder="1" applyAlignment="1">
      <alignment vertical="center"/>
    </xf>
    <xf numFmtId="41" fontId="17" fillId="2" borderId="21" xfId="2" applyNumberFormat="1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3" xfId="0" quotePrefix="1" applyFont="1" applyBorder="1" applyAlignment="1">
      <alignment horizontal="center" vertical="center"/>
    </xf>
    <xf numFmtId="0" fontId="23" fillId="0" borderId="4" xfId="0" quotePrefix="1" applyFont="1" applyBorder="1" applyAlignment="1">
      <alignment horizontal="center" vertical="center"/>
    </xf>
    <xf numFmtId="0" fontId="23" fillId="0" borderId="5" xfId="0" quotePrefix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0" fontId="20" fillId="0" borderId="4" xfId="0" quotePrefix="1" applyFont="1" applyBorder="1" applyAlignment="1">
      <alignment horizontal="center" vertical="center"/>
    </xf>
    <xf numFmtId="0" fontId="20" fillId="0" borderId="5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23" fillId="0" borderId="22" xfId="0" applyFont="1" applyBorder="1" applyAlignment="1">
      <alignment horizontal="center"/>
    </xf>
    <xf numFmtId="41" fontId="32" fillId="4" borderId="2" xfId="2" applyNumberFormat="1" applyFont="1" applyFill="1" applyBorder="1" applyAlignment="1">
      <alignment horizontal="center" vertical="center"/>
    </xf>
    <xf numFmtId="41" fontId="20" fillId="0" borderId="22" xfId="0" applyNumberFormat="1" applyFont="1" applyBorder="1" applyAlignment="1">
      <alignment horizontal="left"/>
    </xf>
    <xf numFmtId="41" fontId="20" fillId="0" borderId="22" xfId="2" applyNumberFormat="1" applyFont="1" applyBorder="1" applyAlignment="1">
      <alignment horizontal="center"/>
    </xf>
    <xf numFmtId="176" fontId="20" fillId="0" borderId="1" xfId="1" applyNumberFormat="1" applyFont="1" applyFill="1" applyBorder="1" applyAlignment="1" applyProtection="1">
      <alignment horizontal="right" vertical="center"/>
    </xf>
    <xf numFmtId="176" fontId="20" fillId="0" borderId="36" xfId="1" applyNumberFormat="1" applyFont="1" applyFill="1" applyBorder="1" applyAlignment="1" applyProtection="1">
      <alignment horizontal="right" vertical="center"/>
    </xf>
    <xf numFmtId="176" fontId="20" fillId="0" borderId="4" xfId="1" applyNumberFormat="1" applyFont="1" applyFill="1" applyBorder="1" applyAlignment="1" applyProtection="1">
      <alignment horizontal="right" vertical="center"/>
    </xf>
    <xf numFmtId="176" fontId="20" fillId="0" borderId="30" xfId="1" applyNumberFormat="1" applyFont="1" applyFill="1" applyBorder="1" applyAlignment="1" applyProtection="1">
      <alignment horizontal="right" vertical="center"/>
    </xf>
    <xf numFmtId="176" fontId="20" fillId="0" borderId="23" xfId="1" applyNumberFormat="1" applyFont="1" applyFill="1" applyBorder="1" applyAlignment="1" applyProtection="1">
      <alignment horizontal="right" vertical="center"/>
    </xf>
    <xf numFmtId="176" fontId="20" fillId="0" borderId="32" xfId="1" applyNumberFormat="1" applyFont="1" applyFill="1" applyBorder="1" applyAlignment="1" applyProtection="1">
      <alignment horizontal="right" vertical="center"/>
    </xf>
    <xf numFmtId="6" fontId="9" fillId="0" borderId="0" xfId="2" applyFont="1" applyFill="1" applyAlignment="1"/>
    <xf numFmtId="41" fontId="20" fillId="0" borderId="22" xfId="2" applyNumberFormat="1" applyFont="1" applyBorder="1" applyAlignment="1">
      <alignment horizontal="center" shrinkToFit="1"/>
    </xf>
    <xf numFmtId="41" fontId="20" fillId="0" borderId="37" xfId="2" applyNumberFormat="1" applyFont="1" applyBorder="1" applyAlignment="1">
      <alignment horizontal="center"/>
    </xf>
    <xf numFmtId="41" fontId="20" fillId="0" borderId="38" xfId="2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6" fontId="20" fillId="0" borderId="24" xfId="1" applyNumberFormat="1" applyFont="1" applyFill="1" applyBorder="1" applyAlignment="1" applyProtection="1">
      <alignment horizontal="right" vertical="center"/>
    </xf>
    <xf numFmtId="176" fontId="20" fillId="0" borderId="27" xfId="1" applyNumberFormat="1" applyFont="1" applyFill="1" applyBorder="1" applyAlignment="1" applyProtection="1">
      <alignment horizontal="right" vertical="center"/>
    </xf>
    <xf numFmtId="176" fontId="20" fillId="0" borderId="29" xfId="1" applyNumberFormat="1" applyFont="1" applyFill="1" applyBorder="1" applyAlignment="1" applyProtection="1">
      <alignment horizontal="right" vertical="center"/>
    </xf>
    <xf numFmtId="176" fontId="20" fillId="0" borderId="5" xfId="1" applyNumberFormat="1" applyFont="1" applyFill="1" applyBorder="1" applyAlignment="1" applyProtection="1">
      <alignment horizontal="right" vertical="center"/>
    </xf>
    <xf numFmtId="0" fontId="5" fillId="0" borderId="6" xfId="0" applyFont="1" applyBorder="1" applyAlignment="1">
      <alignment horizontal="distributed" vertical="top"/>
    </xf>
    <xf numFmtId="0" fontId="5" fillId="0" borderId="7" xfId="0" applyFont="1" applyBorder="1" applyAlignment="1">
      <alignment horizontal="distributed" vertical="top"/>
    </xf>
    <xf numFmtId="0" fontId="5" fillId="0" borderId="6" xfId="0" applyFont="1" applyBorder="1" applyAlignment="1">
      <alignment horizontal="distributed"/>
    </xf>
    <xf numFmtId="0" fontId="5" fillId="0" borderId="7" xfId="0" applyFont="1" applyBorder="1" applyAlignment="1">
      <alignment horizontal="distributed"/>
    </xf>
    <xf numFmtId="41" fontId="20" fillId="0" borderId="3" xfId="2" applyNumberFormat="1" applyFont="1" applyBorder="1" applyAlignment="1">
      <alignment horizontal="center"/>
    </xf>
    <xf numFmtId="41" fontId="20" fillId="0" borderId="4" xfId="2" applyNumberFormat="1" applyFont="1" applyBorder="1" applyAlignment="1">
      <alignment horizontal="center"/>
    </xf>
    <xf numFmtId="41" fontId="20" fillId="0" borderId="5" xfId="2" applyNumberFormat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76" fontId="20" fillId="0" borderId="24" xfId="1" applyNumberFormat="1" applyFont="1" applyFill="1" applyBorder="1" applyAlignment="1" applyProtection="1">
      <alignment horizontal="right"/>
    </xf>
    <xf numFmtId="176" fontId="20" fillId="0" borderId="27" xfId="1" applyNumberFormat="1" applyFont="1" applyFill="1" applyBorder="1" applyAlignment="1" applyProtection="1">
      <alignment horizontal="right"/>
    </xf>
    <xf numFmtId="176" fontId="20" fillId="0" borderId="1" xfId="1" applyNumberFormat="1" applyFont="1" applyFill="1" applyBorder="1" applyAlignment="1" applyProtection="1">
      <alignment horizontal="right"/>
    </xf>
    <xf numFmtId="176" fontId="20" fillId="0" borderId="36" xfId="1" applyNumberFormat="1" applyFont="1" applyFill="1" applyBorder="1" applyAlignment="1" applyProtection="1">
      <alignment horizontal="right"/>
    </xf>
    <xf numFmtId="0" fontId="20" fillId="0" borderId="2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176" fontId="20" fillId="0" borderId="29" xfId="1" applyNumberFormat="1" applyFont="1" applyFill="1" applyBorder="1" applyAlignment="1" applyProtection="1">
      <alignment horizontal="right"/>
    </xf>
    <xf numFmtId="176" fontId="20" fillId="0" borderId="5" xfId="1" applyNumberFormat="1" applyFont="1" applyFill="1" applyBorder="1" applyAlignment="1" applyProtection="1">
      <alignment horizontal="right"/>
    </xf>
    <xf numFmtId="176" fontId="20" fillId="0" borderId="4" xfId="1" applyNumberFormat="1" applyFont="1" applyFill="1" applyBorder="1" applyAlignment="1" applyProtection="1">
      <alignment horizontal="right"/>
    </xf>
    <xf numFmtId="176" fontId="20" fillId="0" borderId="30" xfId="1" applyNumberFormat="1" applyFont="1" applyFill="1" applyBorder="1" applyAlignment="1" applyProtection="1">
      <alignment horizontal="right"/>
    </xf>
    <xf numFmtId="41" fontId="32" fillId="4" borderId="0" xfId="2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76" fontId="20" fillId="0" borderId="23" xfId="1" applyNumberFormat="1" applyFont="1" applyFill="1" applyBorder="1" applyAlignment="1" applyProtection="1">
      <alignment horizontal="right"/>
    </xf>
    <xf numFmtId="176" fontId="20" fillId="0" borderId="32" xfId="1" applyNumberFormat="1" applyFont="1" applyFill="1" applyBorder="1" applyAlignment="1" applyProtection="1">
      <alignment horizontal="right"/>
    </xf>
    <xf numFmtId="0" fontId="30" fillId="0" borderId="0" xfId="0" applyFont="1" applyAlignment="1">
      <alignment vertical="top"/>
    </xf>
    <xf numFmtId="0" fontId="3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41" fontId="25" fillId="2" borderId="14" xfId="2" applyNumberFormat="1" applyFont="1" applyFill="1" applyBorder="1" applyAlignment="1">
      <alignment vertical="center"/>
    </xf>
    <xf numFmtId="41" fontId="25" fillId="2" borderId="17" xfId="2" applyNumberFormat="1" applyFont="1" applyFill="1" applyBorder="1" applyAlignment="1">
      <alignment vertical="center"/>
    </xf>
    <xf numFmtId="41" fontId="25" fillId="2" borderId="2" xfId="2" applyNumberFormat="1" applyFont="1" applyFill="1" applyBorder="1" applyAlignment="1">
      <alignment vertical="center"/>
    </xf>
    <xf numFmtId="41" fontId="25" fillId="2" borderId="21" xfId="2" applyNumberFormat="1" applyFont="1" applyFill="1" applyBorder="1" applyAlignment="1">
      <alignment vertic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41" fontId="22" fillId="0" borderId="3" xfId="2" applyNumberFormat="1" applyFont="1" applyBorder="1" applyAlignment="1">
      <alignment horizontal="center"/>
    </xf>
    <xf numFmtId="41" fontId="22" fillId="0" borderId="4" xfId="2" applyNumberFormat="1" applyFont="1" applyBorder="1" applyAlignment="1">
      <alignment horizontal="center"/>
    </xf>
    <xf numFmtId="41" fontId="22" fillId="0" borderId="5" xfId="2" applyNumberFormat="1" applyFont="1" applyBorder="1" applyAlignment="1">
      <alignment horizontal="center"/>
    </xf>
    <xf numFmtId="41" fontId="22" fillId="0" borderId="3" xfId="0" applyNumberFormat="1" applyFont="1" applyBorder="1" applyAlignment="1">
      <alignment horizontal="left"/>
    </xf>
    <xf numFmtId="41" fontId="22" fillId="0" borderId="4" xfId="0" applyNumberFormat="1" applyFont="1" applyBorder="1" applyAlignment="1">
      <alignment horizontal="left"/>
    </xf>
    <xf numFmtId="41" fontId="22" fillId="0" borderId="5" xfId="0" applyNumberFormat="1" applyFont="1" applyBorder="1" applyAlignment="1">
      <alignment horizontal="left"/>
    </xf>
    <xf numFmtId="41" fontId="22" fillId="0" borderId="3" xfId="0" applyNumberFormat="1" applyFont="1" applyBorder="1" applyAlignment="1">
      <alignment horizontal="center"/>
    </xf>
    <xf numFmtId="41" fontId="22" fillId="0" borderId="4" xfId="0" applyNumberFormat="1" applyFont="1" applyBorder="1" applyAlignment="1">
      <alignment horizontal="center"/>
    </xf>
    <xf numFmtId="41" fontId="22" fillId="0" borderId="5" xfId="0" applyNumberFormat="1" applyFont="1" applyBorder="1" applyAlignment="1">
      <alignment horizontal="center"/>
    </xf>
    <xf numFmtId="41" fontId="22" fillId="0" borderId="3" xfId="2" applyNumberFormat="1" applyFont="1" applyBorder="1" applyAlignment="1"/>
    <xf numFmtId="41" fontId="22" fillId="0" borderId="4" xfId="2" applyNumberFormat="1" applyFont="1" applyBorder="1" applyAlignment="1"/>
    <xf numFmtId="41" fontId="22" fillId="0" borderId="5" xfId="2" applyNumberFormat="1" applyFont="1" applyBorder="1" applyAlignment="1"/>
    <xf numFmtId="41" fontId="22" fillId="0" borderId="3" xfId="0" applyNumberFormat="1" applyFont="1" applyBorder="1" applyAlignment="1"/>
    <xf numFmtId="41" fontId="22" fillId="0" borderId="4" xfId="0" applyNumberFormat="1" applyFont="1" applyBorder="1" applyAlignment="1"/>
    <xf numFmtId="41" fontId="22" fillId="0" borderId="5" xfId="0" applyNumberFormat="1" applyFont="1" applyBorder="1" applyAlignment="1"/>
    <xf numFmtId="41" fontId="7" fillId="0" borderId="3" xfId="2" applyNumberFormat="1" applyFont="1" applyBorder="1" applyAlignment="1"/>
    <xf numFmtId="41" fontId="7" fillId="0" borderId="4" xfId="2" applyNumberFormat="1" applyFont="1" applyBorder="1" applyAlignment="1"/>
    <xf numFmtId="41" fontId="7" fillId="0" borderId="5" xfId="2" applyNumberFormat="1" applyFont="1" applyBorder="1" applyAlignment="1"/>
    <xf numFmtId="41" fontId="7" fillId="0" borderId="3" xfId="0" applyNumberFormat="1" applyFont="1" applyBorder="1" applyAlignment="1"/>
    <xf numFmtId="41" fontId="7" fillId="0" borderId="4" xfId="0" applyNumberFormat="1" applyFont="1" applyBorder="1" applyAlignment="1"/>
    <xf numFmtId="41" fontId="7" fillId="0" borderId="5" xfId="0" applyNumberFormat="1" applyFont="1" applyBorder="1" applyAlignment="1"/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6" fillId="0" borderId="31" xfId="1" applyNumberFormat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 applyProtection="1">
      <alignment horizontal="right" vertical="center"/>
    </xf>
    <xf numFmtId="176" fontId="6" fillId="0" borderId="33" xfId="1" applyNumberFormat="1" applyFont="1" applyFill="1" applyBorder="1" applyAlignment="1" applyProtection="1">
      <alignment horizontal="right" vertical="center"/>
    </xf>
    <xf numFmtId="41" fontId="18" fillId="4" borderId="2" xfId="2" applyNumberFormat="1" applyFont="1" applyFill="1" applyBorder="1" applyAlignment="1">
      <alignment horizontal="center" vertical="center"/>
    </xf>
    <xf numFmtId="176" fontId="21" fillId="0" borderId="24" xfId="1" applyNumberFormat="1" applyFont="1" applyFill="1" applyBorder="1" applyAlignment="1" applyProtection="1">
      <alignment horizontal="right" vertical="center"/>
    </xf>
    <xf numFmtId="176" fontId="21" fillId="0" borderId="25" xfId="1" applyNumberFormat="1" applyFont="1" applyFill="1" applyBorder="1" applyAlignment="1" applyProtection="1">
      <alignment horizontal="right" vertical="center"/>
    </xf>
    <xf numFmtId="176" fontId="21" fillId="0" borderId="27" xfId="1" applyNumberFormat="1" applyFont="1" applyFill="1" applyBorder="1" applyAlignment="1" applyProtection="1">
      <alignment horizontal="right" vertical="center"/>
    </xf>
    <xf numFmtId="176" fontId="6" fillId="0" borderId="29" xfId="1" applyNumberFormat="1" applyFont="1" applyFill="1" applyBorder="1" applyAlignment="1" applyProtection="1">
      <alignment horizontal="right"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6" fillId="0" borderId="5" xfId="1" applyNumberFormat="1" applyFont="1" applyFill="1" applyBorder="1" applyAlignment="1" applyProtection="1">
      <alignment horizontal="right" vertical="center"/>
    </xf>
    <xf numFmtId="0" fontId="28" fillId="0" borderId="3" xfId="0" quotePrefix="1" applyFont="1" applyBorder="1" applyAlignment="1">
      <alignment horizontal="center" vertical="center"/>
    </xf>
    <xf numFmtId="0" fontId="28" fillId="0" borderId="4" xfId="0" quotePrefix="1" applyFont="1" applyBorder="1" applyAlignment="1">
      <alignment horizontal="center" vertical="center"/>
    </xf>
    <xf numFmtId="0" fontId="28" fillId="0" borderId="5" xfId="0" quotePrefix="1" applyFont="1" applyBorder="1" applyAlignment="1">
      <alignment horizontal="center" vertical="center"/>
    </xf>
    <xf numFmtId="176" fontId="6" fillId="0" borderId="34" xfId="1" applyNumberFormat="1" applyFont="1" applyFill="1" applyBorder="1" applyAlignment="1" applyProtection="1">
      <alignment horizontal="right" vertical="center"/>
    </xf>
    <xf numFmtId="176" fontId="6" fillId="0" borderId="32" xfId="1" applyNumberFormat="1" applyFont="1" applyFill="1" applyBorder="1" applyAlignment="1" applyProtection="1">
      <alignment horizontal="right" vertical="center"/>
    </xf>
    <xf numFmtId="176" fontId="21" fillId="0" borderId="28" xfId="1" applyNumberFormat="1" applyFont="1" applyFill="1" applyBorder="1" applyAlignment="1" applyProtection="1">
      <alignment horizontal="right" vertical="center"/>
    </xf>
    <xf numFmtId="176" fontId="21" fillId="0" borderId="26" xfId="1" applyNumberFormat="1" applyFont="1" applyFill="1" applyBorder="1" applyAlignment="1" applyProtection="1">
      <alignment horizontal="right" vertical="center"/>
    </xf>
    <xf numFmtId="176" fontId="6" fillId="0" borderId="3" xfId="1" applyNumberFormat="1" applyFont="1" applyFill="1" applyBorder="1" applyAlignment="1" applyProtection="1">
      <alignment horizontal="right" vertical="center"/>
    </xf>
    <xf numFmtId="176" fontId="6" fillId="0" borderId="30" xfId="1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0" fontId="17" fillId="0" borderId="2" xfId="0" applyFont="1" applyBorder="1" applyAlignment="1"/>
    <xf numFmtId="0" fontId="6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_Book2" xfId="4" xr:uid="{B3B7F326-ED74-416E-AE0A-42D4F3A58E1E}"/>
  </cellStyles>
  <dxfs count="0"/>
  <tableStyles count="0" defaultTableStyle="TableStyleMedium2" defaultPivotStyle="PivotStyleLight16"/>
  <colors>
    <mruColors>
      <color rgb="FF000000"/>
      <color rgb="FFFFCCFF"/>
      <color rgb="FFCCFFCC"/>
      <color rgb="FFE7E6E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140806</xdr:rowOff>
    </xdr:from>
    <xdr:to>
      <xdr:col>16</xdr:col>
      <xdr:colOff>223628</xdr:colOff>
      <xdr:row>37</xdr:row>
      <xdr:rowOff>132522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BA97D6-928D-14FB-12D0-23E74D11E21F}"/>
            </a:ext>
          </a:extLst>
        </xdr:cNvPr>
        <xdr:cNvSpPr txBox="1"/>
      </xdr:nvSpPr>
      <xdr:spPr>
        <a:xfrm>
          <a:off x="33127" y="5425110"/>
          <a:ext cx="4563718" cy="144945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140806</xdr:rowOff>
    </xdr:from>
    <xdr:to>
      <xdr:col>16</xdr:col>
      <xdr:colOff>223628</xdr:colOff>
      <xdr:row>75</xdr:row>
      <xdr:rowOff>132522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F48DAB0-BF95-483B-AECA-D0F289172D77}"/>
            </a:ext>
          </a:extLst>
        </xdr:cNvPr>
        <xdr:cNvSpPr txBox="1"/>
      </xdr:nvSpPr>
      <xdr:spPr>
        <a:xfrm>
          <a:off x="33127" y="12357654"/>
          <a:ext cx="4563718" cy="144945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140806</xdr:rowOff>
    </xdr:from>
    <xdr:to>
      <xdr:col>16</xdr:col>
      <xdr:colOff>223628</xdr:colOff>
      <xdr:row>113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6912DD-6339-41D4-8467-ACA8ACEB8314}"/>
            </a:ext>
          </a:extLst>
        </xdr:cNvPr>
        <xdr:cNvSpPr txBox="1"/>
      </xdr:nvSpPr>
      <xdr:spPr>
        <a:xfrm>
          <a:off x="33127" y="12275656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140806</xdr:rowOff>
    </xdr:from>
    <xdr:to>
      <xdr:col>16</xdr:col>
      <xdr:colOff>223628</xdr:colOff>
      <xdr:row>37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BC193A-2BB2-47E7-A40E-65497FB96025}"/>
            </a:ext>
          </a:extLst>
        </xdr:cNvPr>
        <xdr:cNvSpPr txBox="1"/>
      </xdr:nvSpPr>
      <xdr:spPr>
        <a:xfrm>
          <a:off x="33127" y="538908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140806</xdr:rowOff>
    </xdr:from>
    <xdr:to>
      <xdr:col>16</xdr:col>
      <xdr:colOff>223628</xdr:colOff>
      <xdr:row>75</xdr:row>
      <xdr:rowOff>132522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128B3B-6DA2-4BFD-B11B-72441D4351CD}"/>
            </a:ext>
          </a:extLst>
        </xdr:cNvPr>
        <xdr:cNvSpPr txBox="1"/>
      </xdr:nvSpPr>
      <xdr:spPr>
        <a:xfrm>
          <a:off x="33127" y="12275656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140806</xdr:rowOff>
    </xdr:from>
    <xdr:to>
      <xdr:col>16</xdr:col>
      <xdr:colOff>223628</xdr:colOff>
      <xdr:row>113</xdr:row>
      <xdr:rowOff>132522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576CF24-D84E-4A08-BC32-5F568E01746A}"/>
            </a:ext>
          </a:extLst>
        </xdr:cNvPr>
        <xdr:cNvSpPr txBox="1"/>
      </xdr:nvSpPr>
      <xdr:spPr>
        <a:xfrm>
          <a:off x="33127" y="1916223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140806</xdr:rowOff>
    </xdr:from>
    <xdr:to>
      <xdr:col>16</xdr:col>
      <xdr:colOff>223628</xdr:colOff>
      <xdr:row>37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E115C2-AE5F-49EC-B4FE-190121E3A7F4}"/>
            </a:ext>
          </a:extLst>
        </xdr:cNvPr>
        <xdr:cNvSpPr txBox="1"/>
      </xdr:nvSpPr>
      <xdr:spPr>
        <a:xfrm>
          <a:off x="33127" y="538908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140806</xdr:rowOff>
    </xdr:from>
    <xdr:to>
      <xdr:col>16</xdr:col>
      <xdr:colOff>223628</xdr:colOff>
      <xdr:row>75</xdr:row>
      <xdr:rowOff>132522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817090-241D-4404-82D6-B50F4854EFC9}"/>
            </a:ext>
          </a:extLst>
        </xdr:cNvPr>
        <xdr:cNvSpPr txBox="1"/>
      </xdr:nvSpPr>
      <xdr:spPr>
        <a:xfrm>
          <a:off x="33127" y="538908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140806</xdr:rowOff>
    </xdr:from>
    <xdr:to>
      <xdr:col>16</xdr:col>
      <xdr:colOff>223628</xdr:colOff>
      <xdr:row>113</xdr:row>
      <xdr:rowOff>132522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BB46996-7B87-4026-A2AF-B514682F64E5}"/>
            </a:ext>
          </a:extLst>
        </xdr:cNvPr>
        <xdr:cNvSpPr txBox="1"/>
      </xdr:nvSpPr>
      <xdr:spPr>
        <a:xfrm>
          <a:off x="33127" y="12275656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当社の指定№がない場合は支払いに支障をきたしますので、当社様式「会社概要書」を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140806</xdr:rowOff>
    </xdr:from>
    <xdr:to>
      <xdr:col>16</xdr:col>
      <xdr:colOff>223628</xdr:colOff>
      <xdr:row>37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D74C83-2C6E-49F2-B9D9-A2B5A8529D8F}"/>
            </a:ext>
          </a:extLst>
        </xdr:cNvPr>
        <xdr:cNvSpPr txBox="1"/>
      </xdr:nvSpPr>
      <xdr:spPr>
        <a:xfrm>
          <a:off x="33127" y="538908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140806</xdr:rowOff>
    </xdr:from>
    <xdr:to>
      <xdr:col>16</xdr:col>
      <xdr:colOff>223628</xdr:colOff>
      <xdr:row>75</xdr:row>
      <xdr:rowOff>132522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84F936-3F66-4F42-A58B-2D580947351D}"/>
            </a:ext>
          </a:extLst>
        </xdr:cNvPr>
        <xdr:cNvSpPr txBox="1"/>
      </xdr:nvSpPr>
      <xdr:spPr>
        <a:xfrm>
          <a:off x="33127" y="12275656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140806</xdr:rowOff>
    </xdr:from>
    <xdr:to>
      <xdr:col>16</xdr:col>
      <xdr:colOff>223628</xdr:colOff>
      <xdr:row>113</xdr:row>
      <xdr:rowOff>132522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1DDE9E-E0B8-4636-A1B5-3C87C894B4F8}"/>
            </a:ext>
          </a:extLst>
        </xdr:cNvPr>
        <xdr:cNvSpPr txBox="1"/>
      </xdr:nvSpPr>
      <xdr:spPr>
        <a:xfrm>
          <a:off x="33127" y="1916223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65</xdr:row>
      <xdr:rowOff>140806</xdr:rowOff>
    </xdr:from>
    <xdr:to>
      <xdr:col>16</xdr:col>
      <xdr:colOff>223628</xdr:colOff>
      <xdr:row>73</xdr:row>
      <xdr:rowOff>132522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097B6E-9391-49D4-9995-71D561210197}"/>
            </a:ext>
          </a:extLst>
        </xdr:cNvPr>
        <xdr:cNvSpPr txBox="1"/>
      </xdr:nvSpPr>
      <xdr:spPr>
        <a:xfrm>
          <a:off x="33127" y="538908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7456</xdr:rowOff>
    </xdr:from>
    <xdr:to>
      <xdr:col>16</xdr:col>
      <xdr:colOff>223628</xdr:colOff>
      <xdr:row>36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436EAF-9B15-4B0A-95E8-B0639C9C5A81}"/>
            </a:ext>
          </a:extLst>
        </xdr:cNvPr>
        <xdr:cNvSpPr txBox="1"/>
      </xdr:nvSpPr>
      <xdr:spPr>
        <a:xfrm>
          <a:off x="33127" y="5255731"/>
          <a:ext cx="4610101" cy="1430819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7456</xdr:rowOff>
    </xdr:from>
    <xdr:to>
      <xdr:col>16</xdr:col>
      <xdr:colOff>223628</xdr:colOff>
      <xdr:row>74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CCC3A1-DC7D-494E-8205-6C9D5B120D24}"/>
            </a:ext>
          </a:extLst>
        </xdr:cNvPr>
        <xdr:cNvSpPr txBox="1"/>
      </xdr:nvSpPr>
      <xdr:spPr>
        <a:xfrm>
          <a:off x="33127" y="5255731"/>
          <a:ext cx="4610101" cy="1430819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7456</xdr:rowOff>
    </xdr:from>
    <xdr:to>
      <xdr:col>16</xdr:col>
      <xdr:colOff>223628</xdr:colOff>
      <xdr:row>112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806A1C-10F3-41B1-BDA6-2E27E863C6A2}"/>
            </a:ext>
          </a:extLst>
        </xdr:cNvPr>
        <xdr:cNvSpPr txBox="1"/>
      </xdr:nvSpPr>
      <xdr:spPr>
        <a:xfrm>
          <a:off x="33127" y="5255731"/>
          <a:ext cx="4610101" cy="1430819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7456</xdr:rowOff>
    </xdr:from>
    <xdr:to>
      <xdr:col>16</xdr:col>
      <xdr:colOff>223628</xdr:colOff>
      <xdr:row>112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ABAF01D-BF7D-47BE-ADB5-9DBC2BC97024}"/>
            </a:ext>
          </a:extLst>
        </xdr:cNvPr>
        <xdr:cNvSpPr txBox="1"/>
      </xdr:nvSpPr>
      <xdr:spPr>
        <a:xfrm>
          <a:off x="33127" y="12142306"/>
          <a:ext cx="4610101" cy="1430819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7456</xdr:rowOff>
    </xdr:from>
    <xdr:to>
      <xdr:col>16</xdr:col>
      <xdr:colOff>223628</xdr:colOff>
      <xdr:row>112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813F88-CE49-4BC8-A8C4-26E54BFDB78D}"/>
            </a:ext>
          </a:extLst>
        </xdr:cNvPr>
        <xdr:cNvSpPr txBox="1"/>
      </xdr:nvSpPr>
      <xdr:spPr>
        <a:xfrm>
          <a:off x="33127" y="12142306"/>
          <a:ext cx="4610101" cy="1430819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42652</xdr:colOff>
      <xdr:row>29</xdr:row>
      <xdr:rowOff>142875</xdr:rowOff>
    </xdr:from>
    <xdr:to>
      <xdr:col>16</xdr:col>
      <xdr:colOff>233153</xdr:colOff>
      <xdr:row>37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A854F9-205B-4722-92AD-AEAD6F8D6B33}"/>
            </a:ext>
          </a:extLst>
        </xdr:cNvPr>
        <xdr:cNvSpPr txBox="1"/>
      </xdr:nvSpPr>
      <xdr:spPr>
        <a:xfrm>
          <a:off x="42652" y="5391150"/>
          <a:ext cx="4610101" cy="17621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140806</xdr:rowOff>
    </xdr:from>
    <xdr:to>
      <xdr:col>16</xdr:col>
      <xdr:colOff>223628</xdr:colOff>
      <xdr:row>75</xdr:row>
      <xdr:rowOff>132522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E40E62-4A32-4095-8812-F63F3550CDAE}"/>
            </a:ext>
          </a:extLst>
        </xdr:cNvPr>
        <xdr:cNvSpPr txBox="1"/>
      </xdr:nvSpPr>
      <xdr:spPr>
        <a:xfrm>
          <a:off x="33127" y="12275656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140806</xdr:rowOff>
    </xdr:from>
    <xdr:to>
      <xdr:col>16</xdr:col>
      <xdr:colOff>223628</xdr:colOff>
      <xdr:row>113</xdr:row>
      <xdr:rowOff>132522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85CA1F-EE7E-4B72-8C59-34D340337AD1}"/>
            </a:ext>
          </a:extLst>
        </xdr:cNvPr>
        <xdr:cNvSpPr txBox="1"/>
      </xdr:nvSpPr>
      <xdr:spPr>
        <a:xfrm>
          <a:off x="33127" y="1916223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185527</xdr:colOff>
      <xdr:row>29</xdr:row>
      <xdr:rowOff>26506</xdr:rowOff>
    </xdr:from>
    <xdr:to>
      <xdr:col>17</xdr:col>
      <xdr:colOff>99803</xdr:colOff>
      <xdr:row>37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A9A82F-C1F7-4850-8801-082204DEA771}"/>
            </a:ext>
          </a:extLst>
        </xdr:cNvPr>
        <xdr:cNvSpPr txBox="1"/>
      </xdr:nvSpPr>
      <xdr:spPr>
        <a:xfrm>
          <a:off x="185527" y="5274781"/>
          <a:ext cx="4610101" cy="1430819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140806</xdr:rowOff>
    </xdr:from>
    <xdr:to>
      <xdr:col>16</xdr:col>
      <xdr:colOff>223628</xdr:colOff>
      <xdr:row>75</xdr:row>
      <xdr:rowOff>132522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2D2787-F2FC-43CD-B083-D95720149FC5}"/>
            </a:ext>
          </a:extLst>
        </xdr:cNvPr>
        <xdr:cNvSpPr txBox="1"/>
      </xdr:nvSpPr>
      <xdr:spPr>
        <a:xfrm>
          <a:off x="33127" y="12275656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140806</xdr:rowOff>
    </xdr:from>
    <xdr:to>
      <xdr:col>16</xdr:col>
      <xdr:colOff>223628</xdr:colOff>
      <xdr:row>113</xdr:row>
      <xdr:rowOff>132522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7C4F92-DA46-4194-BF4C-D608F326F39D}"/>
            </a:ext>
          </a:extLst>
        </xdr:cNvPr>
        <xdr:cNvSpPr txBox="1"/>
      </xdr:nvSpPr>
      <xdr:spPr>
        <a:xfrm>
          <a:off x="33127" y="1916223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42652</xdr:colOff>
      <xdr:row>29</xdr:row>
      <xdr:rowOff>19050</xdr:rowOff>
    </xdr:from>
    <xdr:to>
      <xdr:col>16</xdr:col>
      <xdr:colOff>233153</xdr:colOff>
      <xdr:row>37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DFFDD5-364C-4406-9E41-75B4EBE398D6}"/>
            </a:ext>
          </a:extLst>
        </xdr:cNvPr>
        <xdr:cNvSpPr txBox="1"/>
      </xdr:nvSpPr>
      <xdr:spPr>
        <a:xfrm>
          <a:off x="42652" y="5267325"/>
          <a:ext cx="4610101" cy="1428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67</xdr:row>
      <xdr:rowOff>140806</xdr:rowOff>
    </xdr:from>
    <xdr:to>
      <xdr:col>16</xdr:col>
      <xdr:colOff>223628</xdr:colOff>
      <xdr:row>75</xdr:row>
      <xdr:rowOff>132522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71EDCF-125B-4B04-8D08-E2A17DF9F8B1}"/>
            </a:ext>
          </a:extLst>
        </xdr:cNvPr>
        <xdr:cNvSpPr txBox="1"/>
      </xdr:nvSpPr>
      <xdr:spPr>
        <a:xfrm>
          <a:off x="33127" y="12266131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105</xdr:row>
      <xdr:rowOff>140806</xdr:rowOff>
    </xdr:from>
    <xdr:to>
      <xdr:col>16</xdr:col>
      <xdr:colOff>223628</xdr:colOff>
      <xdr:row>113</xdr:row>
      <xdr:rowOff>132522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11A711-E997-4C08-8AA0-449C086F186D}"/>
            </a:ext>
          </a:extLst>
        </xdr:cNvPr>
        <xdr:cNvSpPr txBox="1"/>
      </xdr:nvSpPr>
      <xdr:spPr>
        <a:xfrm>
          <a:off x="33127" y="19152706"/>
          <a:ext cx="4610101" cy="143951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14077</xdr:colOff>
      <xdr:row>29</xdr:row>
      <xdr:rowOff>19049</xdr:rowOff>
    </xdr:from>
    <xdr:to>
      <xdr:col>16</xdr:col>
      <xdr:colOff>204578</xdr:colOff>
      <xdr:row>34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E151B6-76C3-41B7-B1A0-BF17E232360C}"/>
            </a:ext>
          </a:extLst>
        </xdr:cNvPr>
        <xdr:cNvSpPr txBox="1"/>
      </xdr:nvSpPr>
      <xdr:spPr>
        <a:xfrm>
          <a:off x="14077" y="5267324"/>
          <a:ext cx="4610101" cy="14001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64</xdr:row>
      <xdr:rowOff>38099</xdr:rowOff>
    </xdr:from>
    <xdr:to>
      <xdr:col>16</xdr:col>
      <xdr:colOff>223628</xdr:colOff>
      <xdr:row>71</xdr:row>
      <xdr:rowOff>151571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2D8208-8E73-4FC3-8711-2C49780F4C32}"/>
            </a:ext>
          </a:extLst>
        </xdr:cNvPr>
        <xdr:cNvSpPr txBox="1"/>
      </xdr:nvSpPr>
      <xdr:spPr>
        <a:xfrm>
          <a:off x="33127" y="12087224"/>
          <a:ext cx="4610101" cy="1380297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102</xdr:row>
      <xdr:rowOff>45556</xdr:rowOff>
    </xdr:from>
    <xdr:to>
      <xdr:col>16</xdr:col>
      <xdr:colOff>223628</xdr:colOff>
      <xdr:row>109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3D2B0-6336-493C-BAC3-3038DCFC562F}"/>
            </a:ext>
          </a:extLst>
        </xdr:cNvPr>
        <xdr:cNvSpPr txBox="1"/>
      </xdr:nvSpPr>
      <xdr:spPr>
        <a:xfrm>
          <a:off x="33127" y="18981256"/>
          <a:ext cx="4610101" cy="138319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42652</xdr:colOff>
      <xdr:row>28</xdr:row>
      <xdr:rowOff>171450</xdr:rowOff>
    </xdr:from>
    <xdr:to>
      <xdr:col>16</xdr:col>
      <xdr:colOff>233153</xdr:colOff>
      <xdr:row>33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C99DDB-1927-43AD-843C-3ADBC8E9E5DC}"/>
            </a:ext>
          </a:extLst>
        </xdr:cNvPr>
        <xdr:cNvSpPr txBox="1"/>
      </xdr:nvSpPr>
      <xdr:spPr>
        <a:xfrm>
          <a:off x="42652" y="5238750"/>
          <a:ext cx="4610101" cy="1428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63</xdr:row>
      <xdr:rowOff>38099</xdr:rowOff>
    </xdr:from>
    <xdr:to>
      <xdr:col>16</xdr:col>
      <xdr:colOff>223628</xdr:colOff>
      <xdr:row>70</xdr:row>
      <xdr:rowOff>151571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0FBF6B-ED5D-4A6E-8032-EC94089D929D}"/>
            </a:ext>
          </a:extLst>
        </xdr:cNvPr>
        <xdr:cNvSpPr txBox="1"/>
      </xdr:nvSpPr>
      <xdr:spPr>
        <a:xfrm>
          <a:off x="33127" y="11963399"/>
          <a:ext cx="4610101" cy="1380297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101</xdr:row>
      <xdr:rowOff>45556</xdr:rowOff>
    </xdr:from>
    <xdr:to>
      <xdr:col>16</xdr:col>
      <xdr:colOff>223628</xdr:colOff>
      <xdr:row>108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978472-F466-4E8D-922F-F0EBEA1632AB}"/>
            </a:ext>
          </a:extLst>
        </xdr:cNvPr>
        <xdr:cNvSpPr txBox="1"/>
      </xdr:nvSpPr>
      <xdr:spPr>
        <a:xfrm>
          <a:off x="33127" y="18857431"/>
          <a:ext cx="4610101" cy="138319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52177</xdr:colOff>
      <xdr:row>33</xdr:row>
      <xdr:rowOff>47626</xdr:rowOff>
    </xdr:from>
    <xdr:to>
      <xdr:col>16</xdr:col>
      <xdr:colOff>242678</xdr:colOff>
      <xdr:row>40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299402-50FC-4502-AEC7-A1A530568F63}"/>
            </a:ext>
          </a:extLst>
        </xdr:cNvPr>
        <xdr:cNvSpPr txBox="1"/>
      </xdr:nvSpPr>
      <xdr:spPr>
        <a:xfrm>
          <a:off x="52177" y="6057901"/>
          <a:ext cx="4610101" cy="157162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請求書は毎月末に締め切りのうえ、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日まで（必着）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にてご提出ください。</a:t>
          </a:r>
          <a:endParaRPr lang="en-US" altLang="ja-JP" sz="800" b="0" i="0" u="none" strike="noStrike" baseline="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この請求書は「請求書（請求書控）」に項目をご入力ください。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経理用・現場用には自動入力されます。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登録番号欄には</a:t>
          </a:r>
          <a:r>
            <a:rPr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桁の適格請求書発行事業者登録番号をご入力ください。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工事番号、工事名称、取引先コードはお間違いのない様にご入力ください。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請求明細書は、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貴社所定用紙を添付いただいても結構です。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請求書は自動で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部作成されますので、経理用・現場用に押印のうえご送付ください</a:t>
          </a:r>
          <a:r>
            <a:rPr lang="ja-JP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</a:t>
          </a:r>
          <a:r>
            <a:rPr lang="ja-JP" altLang="ja-JP" sz="8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求書控は貴社様のお控えです。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18</xdr:col>
      <xdr:colOff>209550</xdr:colOff>
      <xdr:row>3</xdr:row>
      <xdr:rowOff>180976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CE04120-B105-C90F-7BF9-95BA27F1CF9F}"/>
            </a:ext>
          </a:extLst>
        </xdr:cNvPr>
        <xdr:cNvSpPr/>
      </xdr:nvSpPr>
      <xdr:spPr>
        <a:xfrm>
          <a:off x="38100" y="19050"/>
          <a:ext cx="5143500" cy="73342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指定請求書が１ページで収まる場合</a:t>
          </a:r>
        </a:p>
      </xdr:txBody>
    </xdr:sp>
    <xdr:clientData/>
  </xdr:twoCellAnchor>
  <xdr:twoCellAnchor>
    <xdr:from>
      <xdr:col>29</xdr:col>
      <xdr:colOff>142875</xdr:colOff>
      <xdr:row>0</xdr:row>
      <xdr:rowOff>38100</xdr:rowOff>
    </xdr:from>
    <xdr:to>
      <xdr:col>33</xdr:col>
      <xdr:colOff>247650</xdr:colOff>
      <xdr:row>1</xdr:row>
      <xdr:rowOff>152401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2A22B9E-C194-4854-A641-9C061F57FDF4}"/>
            </a:ext>
          </a:extLst>
        </xdr:cNvPr>
        <xdr:cNvSpPr/>
      </xdr:nvSpPr>
      <xdr:spPr>
        <a:xfrm>
          <a:off x="8153400" y="38100"/>
          <a:ext cx="1209675" cy="30480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ケース</a:t>
          </a:r>
          <a:r>
            <a:rPr kumimoji="1" lang="en-US" altLang="ja-JP" sz="2000" b="1">
              <a:solidFill>
                <a:schemeClr val="tx1"/>
              </a:solidFill>
            </a:rPr>
            <a:t>1</a:t>
          </a:r>
          <a:endParaRPr kumimoji="1" lang="ja-JP" altLang="en-US" sz="2000" b="1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76201</xdr:rowOff>
    </xdr:from>
    <xdr:to>
      <xdr:col>16</xdr:col>
      <xdr:colOff>223628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7E8270-0629-4C64-8D85-D82380F55208}"/>
            </a:ext>
          </a:extLst>
        </xdr:cNvPr>
        <xdr:cNvSpPr txBox="1"/>
      </xdr:nvSpPr>
      <xdr:spPr>
        <a:xfrm>
          <a:off x="33127" y="53244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65</xdr:row>
      <xdr:rowOff>76201</xdr:rowOff>
    </xdr:from>
    <xdr:to>
      <xdr:col>16</xdr:col>
      <xdr:colOff>223628</xdr:colOff>
      <xdr:row>71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9E6C41-63F0-4D82-961A-FAE0CDED252E}"/>
            </a:ext>
          </a:extLst>
        </xdr:cNvPr>
        <xdr:cNvSpPr txBox="1"/>
      </xdr:nvSpPr>
      <xdr:spPr>
        <a:xfrm>
          <a:off x="33127" y="1212532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101</xdr:row>
      <xdr:rowOff>76201</xdr:rowOff>
    </xdr:from>
    <xdr:to>
      <xdr:col>16</xdr:col>
      <xdr:colOff>223628</xdr:colOff>
      <xdr:row>107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E61E9B-6509-4EAD-BA5B-B84269CAD5E2}"/>
            </a:ext>
          </a:extLst>
        </xdr:cNvPr>
        <xdr:cNvSpPr txBox="1"/>
      </xdr:nvSpPr>
      <xdr:spPr>
        <a:xfrm>
          <a:off x="33127" y="189261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101</xdr:row>
      <xdr:rowOff>76201</xdr:rowOff>
    </xdr:from>
    <xdr:to>
      <xdr:col>16</xdr:col>
      <xdr:colOff>223628</xdr:colOff>
      <xdr:row>107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0B165E-19AC-4CC9-9C2B-9E2D215FD3FB}"/>
            </a:ext>
          </a:extLst>
        </xdr:cNvPr>
        <xdr:cNvSpPr txBox="1"/>
      </xdr:nvSpPr>
      <xdr:spPr>
        <a:xfrm>
          <a:off x="33127" y="189261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33127</xdr:colOff>
      <xdr:row>101</xdr:row>
      <xdr:rowOff>76201</xdr:rowOff>
    </xdr:from>
    <xdr:to>
      <xdr:col>16</xdr:col>
      <xdr:colOff>223628</xdr:colOff>
      <xdr:row>107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31CDD4-0416-492A-8E2E-C9BAB4229524}"/>
            </a:ext>
          </a:extLst>
        </xdr:cNvPr>
        <xdr:cNvSpPr txBox="1"/>
      </xdr:nvSpPr>
      <xdr:spPr>
        <a:xfrm>
          <a:off x="33127" y="189261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当社の取引先コード№がない場合は支払いに支障をきたしますので、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請求書内訳書が必要な場合には、貴社所定の用紙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を添付してください。</a:t>
          </a:r>
          <a:r>
            <a:rPr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この請求書式は請求書（請求書控）に項目を入力すると経理用と現場用に自動入力されます。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47624</xdr:rowOff>
    </xdr:from>
    <xdr:to>
      <xdr:col>33</xdr:col>
      <xdr:colOff>238125</xdr:colOff>
      <xdr:row>3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B290A6-5ABA-47EE-B71D-FDB55C220736}"/>
            </a:ext>
          </a:extLst>
        </xdr:cNvPr>
        <xdr:cNvSpPr/>
      </xdr:nvSpPr>
      <xdr:spPr>
        <a:xfrm>
          <a:off x="19050" y="238124"/>
          <a:ext cx="9334500" cy="51435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指定請求書が１ページで収まらない際は、請求明細書を使用してください</a:t>
          </a:r>
          <a:endParaRPr lang="ja-JP" altLang="ja-JP" sz="20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29</xdr:col>
      <xdr:colOff>133350</xdr:colOff>
      <xdr:row>0</xdr:row>
      <xdr:rowOff>38099</xdr:rowOff>
    </xdr:from>
    <xdr:to>
      <xdr:col>33</xdr:col>
      <xdr:colOff>238125</xdr:colOff>
      <xdr:row>1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B760016-8897-41FE-9D1F-845664FFF318}"/>
            </a:ext>
          </a:extLst>
        </xdr:cNvPr>
        <xdr:cNvSpPr/>
      </xdr:nvSpPr>
      <xdr:spPr>
        <a:xfrm>
          <a:off x="8143875" y="38099"/>
          <a:ext cx="1209675" cy="30480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ケース</a:t>
          </a:r>
          <a:r>
            <a:rPr kumimoji="1" lang="en-US" altLang="ja-JP" sz="2000" b="1">
              <a:solidFill>
                <a:schemeClr val="tx1"/>
              </a:solidFill>
            </a:rPr>
            <a:t>2</a:t>
          </a:r>
          <a:endParaRPr kumimoji="1" lang="ja-JP" alt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47625</xdr:colOff>
      <xdr:row>33</xdr:row>
      <xdr:rowOff>38100</xdr:rowOff>
    </xdr:from>
    <xdr:to>
      <xdr:col>16</xdr:col>
      <xdr:colOff>238126</xdr:colOff>
      <xdr:row>39</xdr:row>
      <xdr:rowOff>152399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FBA3C3F-0CB3-48BC-8F2C-8713AA55C65B}"/>
            </a:ext>
          </a:extLst>
        </xdr:cNvPr>
        <xdr:cNvSpPr txBox="1"/>
      </xdr:nvSpPr>
      <xdr:spPr>
        <a:xfrm>
          <a:off x="47625" y="6048375"/>
          <a:ext cx="4610101" cy="14763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請求書は毎月末に締め切りのうえ、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日まで（必着）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にてご提出ください。</a:t>
          </a:r>
          <a:endParaRPr lang="en-US" altLang="ja-JP" sz="800" b="0" i="0" u="none" strike="noStrike" baseline="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この請求書は「請求書（請求書控）」に項目をご入力ください。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経理用・現場用には自動入力されます。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登録番号欄には</a:t>
          </a:r>
          <a:r>
            <a:rPr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桁の適格請求書発行事業者登録番号をご入力ください。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工事番号、工事名称、取引先コードはお間違いのない様にご入力ください。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請求明細書は、</a:t>
          </a:r>
          <a:r>
            <a:rPr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貴社所定用紙を添付いただいても結構です。</a:t>
          </a:r>
          <a:endParaRPr lang="en-US" altLang="ja-JP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請求書は自動で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部作成されますので、経理用・現場用に押印のうえご送付ください</a:t>
          </a:r>
          <a:r>
            <a:rPr lang="ja-JP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</a:t>
          </a:r>
          <a:r>
            <a:rPr lang="ja-JP" altLang="ja-JP" sz="8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求書控は貴社様のお控えです。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33</xdr:row>
      <xdr:rowOff>171450</xdr:rowOff>
    </xdr:from>
    <xdr:to>
      <xdr:col>9</xdr:col>
      <xdr:colOff>1838325</xdr:colOff>
      <xdr:row>37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285CA9D-0E72-E054-40BC-196F0B082613}"/>
            </a:ext>
          </a:extLst>
        </xdr:cNvPr>
        <xdr:cNvSpPr/>
      </xdr:nvSpPr>
      <xdr:spPr>
        <a:xfrm>
          <a:off x="8124825" y="7124700"/>
          <a:ext cx="1466850" cy="6096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771525</xdr:colOff>
      <xdr:row>37</xdr:row>
      <xdr:rowOff>104776</xdr:rowOff>
    </xdr:from>
    <xdr:to>
      <xdr:col>9</xdr:col>
      <xdr:colOff>457200</xdr:colOff>
      <xdr:row>41</xdr:row>
      <xdr:rowOff>47626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370FC19-68A7-2680-1F15-C00922A8B2EB}"/>
            </a:ext>
          </a:extLst>
        </xdr:cNvPr>
        <xdr:cNvSpPr/>
      </xdr:nvSpPr>
      <xdr:spPr>
        <a:xfrm>
          <a:off x="6286500" y="7820026"/>
          <a:ext cx="1924050" cy="704850"/>
        </a:xfrm>
        <a:prstGeom prst="wedgeRoundRectCallout">
          <a:avLst>
            <a:gd name="adj1" fmla="val 44825"/>
            <a:gd name="adj2" fmla="val -7134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税率ごとの合計金額を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請求書へ転記してください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0</xdr:col>
      <xdr:colOff>76198</xdr:colOff>
      <xdr:row>0</xdr:row>
      <xdr:rowOff>57152</xdr:rowOff>
    </xdr:from>
    <xdr:to>
      <xdr:col>9</xdr:col>
      <xdr:colOff>1838325</xdr:colOff>
      <xdr:row>2</xdr:row>
      <xdr:rowOff>161926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353CC04-FF9F-4378-8E1F-06D43BD0341A}"/>
            </a:ext>
          </a:extLst>
        </xdr:cNvPr>
        <xdr:cNvSpPr/>
      </xdr:nvSpPr>
      <xdr:spPr>
        <a:xfrm>
          <a:off x="76198" y="57152"/>
          <a:ext cx="9515477" cy="48577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900" b="1">
              <a:solidFill>
                <a:schemeClr val="tx1"/>
              </a:solidFill>
            </a:rPr>
            <a:t>指定請求書が１ページで収まらない際は、こちらの請求明細書を使用してください</a:t>
          </a:r>
          <a:endParaRPr kumimoji="1" lang="en-US" altLang="ja-JP" sz="1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76200</xdr:colOff>
      <xdr:row>3</xdr:row>
      <xdr:rowOff>57150</xdr:rowOff>
    </xdr:from>
    <xdr:to>
      <xdr:col>9</xdr:col>
      <xdr:colOff>1838327</xdr:colOff>
      <xdr:row>5</xdr:row>
      <xdr:rowOff>161924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15DF8FE-59CA-4116-919C-A628FEFFC86D}"/>
            </a:ext>
          </a:extLst>
        </xdr:cNvPr>
        <xdr:cNvSpPr/>
      </xdr:nvSpPr>
      <xdr:spPr>
        <a:xfrm>
          <a:off x="76200" y="628650"/>
          <a:ext cx="9515477" cy="48577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900" b="1">
              <a:solidFill>
                <a:schemeClr val="tx1"/>
              </a:solidFill>
            </a:rPr>
            <a:t>請求明細は、貴社所定の用紙を添付していただくことも可能です</a:t>
          </a:r>
          <a:endParaRPr kumimoji="1" lang="en-US" altLang="ja-JP" sz="1900" b="1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47625</xdr:rowOff>
    </xdr:from>
    <xdr:to>
      <xdr:col>16</xdr:col>
      <xdr:colOff>228601</xdr:colOff>
      <xdr:row>35</xdr:row>
      <xdr:rowOff>161924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3FB312-1298-4606-8919-24B09F28A336}"/>
            </a:ext>
          </a:extLst>
        </xdr:cNvPr>
        <xdr:cNvSpPr txBox="1"/>
      </xdr:nvSpPr>
      <xdr:spPr>
        <a:xfrm>
          <a:off x="38100" y="5295900"/>
          <a:ext cx="4610101" cy="14763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請求書は毎月末に締め切りのうえ、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日まで（必着）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にてご提出ください。</a:t>
          </a:r>
          <a:endParaRPr lang="en-US" altLang="ja-JP" sz="800" b="0" i="0" u="none" strike="noStrike" baseline="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この請求書は「請求書（請求書控）」に項目をご入力ください。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経理用・現場用には自動入力されます。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登録番号欄には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桁の適格請求書発行事業者登録番号をご入力ください。</a:t>
          </a:r>
          <a:endParaRPr lang="en-US" altLang="ja-JP" sz="800" b="0" i="0" u="none" strike="noStrike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工事番号、工事名称、取引先コードはお間違いのない様にご入力ください。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請求明細書は、貴社所定用紙を添付いただいても結構です。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請求書は自動で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部作成されますので、経理用・現場用に押印のうえご送付ください</a:t>
          </a:r>
          <a:r>
            <a:rPr lang="ja-JP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請求書控は貴社様のお控えです。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47625</xdr:colOff>
      <xdr:row>65</xdr:row>
      <xdr:rowOff>47625</xdr:rowOff>
    </xdr:from>
    <xdr:to>
      <xdr:col>16</xdr:col>
      <xdr:colOff>238126</xdr:colOff>
      <xdr:row>71</xdr:row>
      <xdr:rowOff>161924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5FC2322-6F43-46D6-BDF3-CE9B3FC32C40}"/>
            </a:ext>
          </a:extLst>
        </xdr:cNvPr>
        <xdr:cNvSpPr txBox="1"/>
      </xdr:nvSpPr>
      <xdr:spPr>
        <a:xfrm>
          <a:off x="47625" y="12096750"/>
          <a:ext cx="4610101" cy="14763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請求書は毎月末に締め切りのうえ、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日まで（必着）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にてご提出ください。</a:t>
          </a:r>
          <a:endParaRPr lang="en-US" altLang="ja-JP" sz="800" b="0" i="0" u="none" strike="noStrike" baseline="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この請求書は「請求書（請求書控）」に項目をご入力ください。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経理用・現場用には自動入力されます。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登録番号欄には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桁の適格請求書発行事業者登録番号をご入力ください。</a:t>
          </a:r>
          <a:endParaRPr lang="en-US" altLang="ja-JP" sz="800" b="0" i="0" u="none" strike="noStrike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工事番号、工事名称、取引先コードはお間違いのない様にご入力ください。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請求明細書は、貴社所定用紙を添付いただいても結構です。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請求書は自動で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部作成されますので、経理用・現場用に押印のうえご送付ください</a:t>
          </a:r>
          <a:r>
            <a:rPr lang="ja-JP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請求書控は貴社様のお控えです。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47625</xdr:colOff>
      <xdr:row>101</xdr:row>
      <xdr:rowOff>38100</xdr:rowOff>
    </xdr:from>
    <xdr:to>
      <xdr:col>16</xdr:col>
      <xdr:colOff>238126</xdr:colOff>
      <xdr:row>107</xdr:row>
      <xdr:rowOff>152399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33009E-61A0-4440-A161-13DBAC26FDFC}"/>
            </a:ext>
          </a:extLst>
        </xdr:cNvPr>
        <xdr:cNvSpPr txBox="1"/>
      </xdr:nvSpPr>
      <xdr:spPr>
        <a:xfrm>
          <a:off x="47625" y="18888075"/>
          <a:ext cx="4610101" cy="14763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請求書は毎月末に締め切りのうえ、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ja-JP" sz="800" b="1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日まで（必着）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にてご提出ください。</a:t>
          </a:r>
          <a:endParaRPr lang="en-US" altLang="ja-JP" sz="800" b="0" i="0" u="none" strike="noStrike" baseline="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この請求書は「請求書（請求書控）」に項目をご入力ください。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経理用・現場用には自動入力されます。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登録番号欄には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桁の適格請求書発行事業者登録番号をご入力ください。</a:t>
          </a:r>
          <a:endParaRPr lang="en-US" altLang="ja-JP" sz="800" b="0" i="0" u="none" strike="noStrike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工事番号、工事名称、取引先コードはお間違いのない様にご入力ください。</a:t>
          </a:r>
          <a:r>
            <a:rPr lang="ja-JP" altLang="en-US" sz="8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請求明細書は、貴社所定用紙を添付いただいても結構です。</a:t>
          </a:r>
          <a:endParaRPr lang="en-US" altLang="ja-JP" sz="8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請求書は自動で</a:t>
          </a:r>
          <a:r>
            <a:rPr lang="en-US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部作成されますので、経理用・現場用に押印のうえご送付ください</a:t>
          </a:r>
          <a:r>
            <a:rPr lang="ja-JP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</a:t>
          </a:r>
          <a:r>
            <a:rPr lang="ja-JP" altLang="ja-JP" sz="8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請求書控は貴社様のお控えです。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76201</xdr:rowOff>
    </xdr:from>
    <xdr:to>
      <xdr:col>16</xdr:col>
      <xdr:colOff>223628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842BC0-A102-4E96-9943-34A8218A13B7}"/>
            </a:ext>
          </a:extLst>
        </xdr:cNvPr>
        <xdr:cNvSpPr txBox="1"/>
      </xdr:nvSpPr>
      <xdr:spPr>
        <a:xfrm>
          <a:off x="33127" y="53244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．当社の取引先コード№がない場合は支払いに支障をきたしますので、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．請求書内訳書が必要な場合には、貴社所定の用紙を添付してください。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．この請求書式は請求書（請求書控）に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項目を入力すると経理用と現場用に自動入力されます。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22</xdr:col>
      <xdr:colOff>76200</xdr:colOff>
      <xdr:row>5</xdr:row>
      <xdr:rowOff>47626</xdr:rowOff>
    </xdr:from>
    <xdr:to>
      <xdr:col>33</xdr:col>
      <xdr:colOff>152400</xdr:colOff>
      <xdr:row>6</xdr:row>
      <xdr:rowOff>133351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79BF287-D9D1-4A65-90B5-AA0A66EB3925}"/>
            </a:ext>
          </a:extLst>
        </xdr:cNvPr>
        <xdr:cNvSpPr/>
      </xdr:nvSpPr>
      <xdr:spPr>
        <a:xfrm>
          <a:off x="6153150" y="952501"/>
          <a:ext cx="3114675" cy="266700"/>
        </a:xfrm>
        <a:prstGeom prst="roundRect">
          <a:avLst/>
        </a:prstGeom>
        <a:solidFill>
          <a:schemeClr val="accent5">
            <a:lumMod val="20000"/>
            <a:lumOff val="80000"/>
            <a:alpha val="29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238125</xdr:colOff>
      <xdr:row>5</xdr:row>
      <xdr:rowOff>9525</xdr:rowOff>
    </xdr:from>
    <xdr:to>
      <xdr:col>22</xdr:col>
      <xdr:colOff>161925</xdr:colOff>
      <xdr:row>6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9D069BF-9269-4DF6-B6A4-69144D5F4CD4}"/>
            </a:ext>
          </a:extLst>
        </xdr:cNvPr>
        <xdr:cNvSpPr/>
      </xdr:nvSpPr>
      <xdr:spPr>
        <a:xfrm>
          <a:off x="6038850" y="914400"/>
          <a:ext cx="200025" cy="2000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18</xdr:col>
      <xdr:colOff>57150</xdr:colOff>
      <xdr:row>29</xdr:row>
      <xdr:rowOff>95250</xdr:rowOff>
    </xdr:from>
    <xdr:to>
      <xdr:col>25</xdr:col>
      <xdr:colOff>266700</xdr:colOff>
      <xdr:row>34</xdr:row>
      <xdr:rowOff>9525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90674D3-E941-4289-820D-D89425E40F71}"/>
            </a:ext>
          </a:extLst>
        </xdr:cNvPr>
        <xdr:cNvSpPr/>
      </xdr:nvSpPr>
      <xdr:spPr>
        <a:xfrm>
          <a:off x="5029200" y="5343525"/>
          <a:ext cx="2143125" cy="1028700"/>
        </a:xfrm>
        <a:prstGeom prst="roundRect">
          <a:avLst>
            <a:gd name="adj" fmla="val 11111"/>
          </a:avLst>
        </a:prstGeom>
        <a:solidFill>
          <a:schemeClr val="accent5">
            <a:lumMod val="20000"/>
            <a:lumOff val="80000"/>
            <a:alpha val="29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209550</xdr:colOff>
      <xdr:row>29</xdr:row>
      <xdr:rowOff>47625</xdr:rowOff>
    </xdr:from>
    <xdr:to>
      <xdr:col>18</xdr:col>
      <xdr:colOff>133350</xdr:colOff>
      <xdr:row>30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8B8BE9F-91BB-4BD0-BFBD-BC724312985D}"/>
            </a:ext>
          </a:extLst>
        </xdr:cNvPr>
        <xdr:cNvSpPr/>
      </xdr:nvSpPr>
      <xdr:spPr>
        <a:xfrm>
          <a:off x="4905375" y="5295900"/>
          <a:ext cx="200025" cy="2000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/>
            <a:t>2</a:t>
          </a:r>
          <a:endParaRPr kumimoji="1" lang="ja-JP" altLang="en-US" sz="1200" b="1"/>
        </a:p>
      </xdr:txBody>
    </xdr:sp>
    <xdr:clientData/>
  </xdr:twoCellAnchor>
  <xdr:twoCellAnchor>
    <xdr:from>
      <xdr:col>26</xdr:col>
      <xdr:colOff>114300</xdr:colOff>
      <xdr:row>29</xdr:row>
      <xdr:rowOff>95250</xdr:rowOff>
    </xdr:from>
    <xdr:to>
      <xdr:col>29</xdr:col>
      <xdr:colOff>266700</xdr:colOff>
      <xdr:row>34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E25F21D-23F0-4029-BE6C-59019C616E9F}"/>
            </a:ext>
          </a:extLst>
        </xdr:cNvPr>
        <xdr:cNvSpPr/>
      </xdr:nvSpPr>
      <xdr:spPr>
        <a:xfrm>
          <a:off x="7296150" y="5343525"/>
          <a:ext cx="981075" cy="1028700"/>
        </a:xfrm>
        <a:prstGeom prst="roundRect">
          <a:avLst>
            <a:gd name="adj" fmla="val 11111"/>
          </a:avLst>
        </a:prstGeom>
        <a:solidFill>
          <a:schemeClr val="accent5">
            <a:lumMod val="20000"/>
            <a:lumOff val="80000"/>
            <a:alpha val="29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29</xdr:row>
      <xdr:rowOff>47625</xdr:rowOff>
    </xdr:from>
    <xdr:to>
      <xdr:col>26</xdr:col>
      <xdr:colOff>200025</xdr:colOff>
      <xdr:row>30</xdr:row>
      <xdr:rowOff>123825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B951DCD-3AD6-42DB-99AB-68955CB876B3}"/>
            </a:ext>
          </a:extLst>
        </xdr:cNvPr>
        <xdr:cNvSpPr/>
      </xdr:nvSpPr>
      <xdr:spPr>
        <a:xfrm>
          <a:off x="7181850" y="5295900"/>
          <a:ext cx="200025" cy="2000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/>
            <a:t>3</a:t>
          </a:r>
          <a:endParaRPr kumimoji="1" lang="ja-JP" altLang="en-US" sz="12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29</xdr:row>
      <xdr:rowOff>76201</xdr:rowOff>
    </xdr:from>
    <xdr:to>
      <xdr:col>16</xdr:col>
      <xdr:colOff>223628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5F5F25-1401-4F42-A520-559ED3E55F83}"/>
            </a:ext>
          </a:extLst>
        </xdr:cNvPr>
        <xdr:cNvSpPr txBox="1"/>
      </xdr:nvSpPr>
      <xdr:spPr>
        <a:xfrm>
          <a:off x="33127" y="53244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．当社の取引先コード№がない場合は支払いに支障をきたしますので、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．請求書内訳書が必要な場合には、貴社所定の用紙を添付してください。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．この請求書式は請求書（請求書控）に項目を入力すると経理用と現場用に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22</xdr:col>
      <xdr:colOff>0</xdr:colOff>
      <xdr:row>0</xdr:row>
      <xdr:rowOff>47624</xdr:rowOff>
    </xdr:from>
    <xdr:to>
      <xdr:col>25</xdr:col>
      <xdr:colOff>266700</xdr:colOff>
      <xdr:row>1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E529140-3295-4D87-8C33-00E21A377162}"/>
            </a:ext>
          </a:extLst>
        </xdr:cNvPr>
        <xdr:cNvSpPr/>
      </xdr:nvSpPr>
      <xdr:spPr>
        <a:xfrm>
          <a:off x="6076950" y="47624"/>
          <a:ext cx="1095375" cy="285751"/>
        </a:xfrm>
        <a:prstGeom prst="roundRect">
          <a:avLst/>
        </a:prstGeom>
        <a:solidFill>
          <a:schemeClr val="accent5">
            <a:lumMod val="20000"/>
            <a:lumOff val="80000"/>
            <a:alpha val="29000"/>
          </a:schemeClr>
        </a:solidFill>
        <a:ln w="1905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15</xdr:row>
      <xdr:rowOff>180974</xdr:rowOff>
    </xdr:from>
    <xdr:to>
      <xdr:col>45</xdr:col>
      <xdr:colOff>242888</xdr:colOff>
      <xdr:row>24</xdr:row>
      <xdr:rowOff>28574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5805463-90C5-4B41-A24F-1DF700F95CC3}"/>
            </a:ext>
          </a:extLst>
        </xdr:cNvPr>
        <xdr:cNvSpPr txBox="1"/>
      </xdr:nvSpPr>
      <xdr:spPr>
        <a:xfrm>
          <a:off x="10220325" y="2895599"/>
          <a:ext cx="2452688" cy="147637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インボイスの外注費単価を間違えた場合</a:t>
          </a:r>
          <a:endParaRPr kumimoji="1" lang="en-US" altLang="ja-JP" sz="1100"/>
        </a:p>
        <a:p>
          <a:r>
            <a:rPr kumimoji="1" lang="ja-JP" altLang="en-US" sz="1100"/>
            <a:t>①仕入先に再発行を依頼する</a:t>
          </a:r>
          <a:endParaRPr kumimoji="1" lang="en-US" altLang="ja-JP" sz="1100"/>
        </a:p>
        <a:p>
          <a:r>
            <a:rPr kumimoji="1" lang="ja-JP" altLang="en-US" sz="1100"/>
            <a:t>①修正と入力</a:t>
          </a:r>
          <a:endParaRPr kumimoji="1" lang="en-US" altLang="ja-JP" sz="1100"/>
        </a:p>
        <a:p>
          <a:r>
            <a:rPr kumimoji="1" lang="ja-JP" altLang="en-US" sz="1100"/>
            <a:t>②修正箇所を入力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</xdr:colOff>
      <xdr:row>30</xdr:row>
      <xdr:rowOff>76201</xdr:rowOff>
    </xdr:from>
    <xdr:to>
      <xdr:col>16</xdr:col>
      <xdr:colOff>223628</xdr:colOff>
      <xdr:row>36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AB0A0A-68CE-41B3-ABCD-2B435DDDE264}"/>
            </a:ext>
          </a:extLst>
        </xdr:cNvPr>
        <xdr:cNvSpPr txBox="1"/>
      </xdr:nvSpPr>
      <xdr:spPr>
        <a:xfrm>
          <a:off x="33127" y="53244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．当社の取引先コード№がない場合は支払いに支障をきたしますので、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．請求書内訳書が必要な場合には、貴社所定の用紙を添付してください。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．この請求書式は請求書（請求書控）に項目を入力すると経理用と現場用に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22</xdr:col>
      <xdr:colOff>19050</xdr:colOff>
      <xdr:row>0</xdr:row>
      <xdr:rowOff>180975</xdr:rowOff>
    </xdr:from>
    <xdr:to>
      <xdr:col>26</xdr:col>
      <xdr:colOff>9525</xdr:colOff>
      <xdr:row>2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37F6238-8ACA-4D9B-873B-C911D1F6A5C7}"/>
            </a:ext>
          </a:extLst>
        </xdr:cNvPr>
        <xdr:cNvSpPr/>
      </xdr:nvSpPr>
      <xdr:spPr>
        <a:xfrm>
          <a:off x="6096000" y="180975"/>
          <a:ext cx="1095375" cy="333375"/>
        </a:xfrm>
        <a:prstGeom prst="roundRect">
          <a:avLst/>
        </a:prstGeom>
        <a:solidFill>
          <a:schemeClr val="accent5">
            <a:lumMod val="20000"/>
            <a:lumOff val="80000"/>
            <a:alpha val="29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33127</xdr:colOff>
      <xdr:row>30</xdr:row>
      <xdr:rowOff>76201</xdr:rowOff>
    </xdr:from>
    <xdr:to>
      <xdr:col>16</xdr:col>
      <xdr:colOff>223628</xdr:colOff>
      <xdr:row>36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966A50-F5D5-4C29-8335-560B4DA09D28}"/>
            </a:ext>
          </a:extLst>
        </xdr:cNvPr>
        <xdr:cNvSpPr txBox="1"/>
      </xdr:nvSpPr>
      <xdr:spPr>
        <a:xfrm>
          <a:off x="33127" y="5324476"/>
          <a:ext cx="4610101" cy="14382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900" b="1" u="sng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記入上のお願い</a:t>
          </a:r>
          <a:endParaRPr kumimoji="1" lang="en-US" altLang="ja-JP" sz="800" b="1" u="sng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1</a:t>
          </a:r>
          <a:r>
            <a:rPr kumimoji="1"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．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この請求書は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部で作成し、（請求書控）を除いた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部に捺印をして毎月月末締切後、 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翌月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日迄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に速やかに提出してください。</a:t>
          </a:r>
          <a:endParaRPr lang="en-US" altLang="ja-JP" sz="800" b="0" i="0" u="none" strike="noStrike" baseline="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2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．工事番号、現場名、取引先コード№（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桁）は、正しく入力してください。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．当社の取引先コード№がない場合は支払いに支障をきたしますので、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　当社様式「会社概要書」を予め提出して下さい。</a:t>
          </a:r>
          <a:endParaRPr lang="en-US" altLang="ja-JP" sz="800" b="0" i="0" u="none" strike="noStrik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4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．登録番号には適格請求書発行事業者登録番号の数字（</a:t>
          </a:r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桁）を入力してください。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5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．請求書内訳書が必要な場合には、貴社所定の用紙を添付してください。</a:t>
          </a:r>
          <a:r>
            <a:rPr lang="ja-JP" altLang="en-US" sz="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lang="en-US" altLang="ja-JP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6</a:t>
          </a:r>
          <a:r>
            <a:rPr lang="ja-JP" altLang="en-US" sz="800" b="0" i="0" u="none" strike="noStrik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．この請求書式は請求書（請求書控）に項目を入力すると経理用と現場用に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自動入力されます。</a:t>
          </a:r>
          <a:r>
            <a:rPr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endParaRPr lang="en-US" altLang="ja-JP" sz="800" b="0" i="0" u="none" strike="noStrike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36</xdr:col>
      <xdr:colOff>61912</xdr:colOff>
      <xdr:row>15</xdr:row>
      <xdr:rowOff>157162</xdr:rowOff>
    </xdr:from>
    <xdr:to>
      <xdr:col>45</xdr:col>
      <xdr:colOff>28575</xdr:colOff>
      <xdr:row>24</xdr:row>
      <xdr:rowOff>66675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8DEFD96-DDDD-9C39-B91C-60CFCF8D7A05}"/>
            </a:ext>
          </a:extLst>
        </xdr:cNvPr>
        <xdr:cNvSpPr txBox="1"/>
      </xdr:nvSpPr>
      <xdr:spPr>
        <a:xfrm>
          <a:off x="10006012" y="2690812"/>
          <a:ext cx="2452688" cy="1538288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従来のＮＥＴ対応はＮＧのため、</a:t>
          </a:r>
          <a:endParaRPr kumimoji="1" lang="en-US" altLang="ja-JP" sz="1100"/>
        </a:p>
        <a:p>
          <a:r>
            <a:rPr kumimoji="1" lang="ja-JP" altLang="en-US" sz="1100"/>
            <a:t>①仕入先に再発行依頼</a:t>
          </a:r>
          <a:endParaRPr kumimoji="1" lang="en-US" altLang="ja-JP" sz="1100"/>
        </a:p>
        <a:p>
          <a:r>
            <a:rPr kumimoji="1" lang="ja-JP" altLang="en-US" sz="1100"/>
            <a:t>②修正と入力</a:t>
          </a:r>
          <a:endParaRPr kumimoji="1" lang="en-US" altLang="ja-JP" sz="1100"/>
        </a:p>
        <a:p>
          <a:r>
            <a:rPr kumimoji="1" lang="ja-JP" altLang="en-US" sz="1100"/>
            <a:t>③値引き等と記載して金額を入力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266700</xdr:colOff>
      <xdr:row>28</xdr:row>
      <xdr:rowOff>85725</xdr:rowOff>
    </xdr:from>
    <xdr:to>
      <xdr:col>28</xdr:col>
      <xdr:colOff>19050</xdr:colOff>
      <xdr:row>30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82BAEE1-50EE-4C60-834D-DC6EECBCAEEF}"/>
            </a:ext>
          </a:extLst>
        </xdr:cNvPr>
        <xdr:cNvSpPr/>
      </xdr:nvSpPr>
      <xdr:spPr>
        <a:xfrm>
          <a:off x="542925" y="5162550"/>
          <a:ext cx="7210425" cy="323850"/>
        </a:xfrm>
        <a:prstGeom prst="roundRect">
          <a:avLst/>
        </a:prstGeom>
        <a:solidFill>
          <a:schemeClr val="accent5">
            <a:lumMod val="20000"/>
            <a:lumOff val="80000"/>
            <a:alpha val="29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200025</xdr:colOff>
      <xdr:row>0</xdr:row>
      <xdr:rowOff>104775</xdr:rowOff>
    </xdr:from>
    <xdr:to>
      <xdr:col>22</xdr:col>
      <xdr:colOff>123825</xdr:colOff>
      <xdr:row>1</xdr:row>
      <xdr:rowOff>114300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D699F80-4479-4575-B78D-6B8698AAB8CD}"/>
            </a:ext>
          </a:extLst>
        </xdr:cNvPr>
        <xdr:cNvSpPr/>
      </xdr:nvSpPr>
      <xdr:spPr>
        <a:xfrm>
          <a:off x="6000750" y="104775"/>
          <a:ext cx="200025" cy="2000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152400</xdr:colOff>
      <xdr:row>28</xdr:row>
      <xdr:rowOff>19050</xdr:rowOff>
    </xdr:from>
    <xdr:to>
      <xdr:col>2</xdr:col>
      <xdr:colOff>76200</xdr:colOff>
      <xdr:row>29</xdr:row>
      <xdr:rowOff>38100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5D86B8D-6154-414B-BBF1-00260854C881}"/>
            </a:ext>
          </a:extLst>
        </xdr:cNvPr>
        <xdr:cNvSpPr/>
      </xdr:nvSpPr>
      <xdr:spPr>
        <a:xfrm>
          <a:off x="428625" y="5095875"/>
          <a:ext cx="200025" cy="2000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/>
            <a:t>2</a:t>
          </a:r>
          <a:endParaRPr kumimoji="1" lang="ja-JP" altLang="en-US" sz="12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31</xdr:row>
      <xdr:rowOff>15240</xdr:rowOff>
    </xdr:from>
    <xdr:to>
      <xdr:col>2</xdr:col>
      <xdr:colOff>377888</xdr:colOff>
      <xdr:row>32</xdr:row>
      <xdr:rowOff>91461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A9EBEB9-C0C4-48F5-B396-3816E942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" y="15159990"/>
          <a:ext cx="862279" cy="247671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31</xdr:row>
      <xdr:rowOff>15240</xdr:rowOff>
    </xdr:from>
    <xdr:to>
      <xdr:col>1</xdr:col>
      <xdr:colOff>304800</xdr:colOff>
      <xdr:row>32</xdr:row>
      <xdr:rowOff>53340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91C69D8-86F7-4C6B-8361-7E6C5F7EC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35000" b="-4001"/>
        <a:stretch/>
      </xdr:blipFill>
      <xdr:spPr bwMode="auto">
        <a:xfrm>
          <a:off x="935355" y="15159990"/>
          <a:ext cx="19812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27</xdr:row>
      <xdr:rowOff>38100</xdr:rowOff>
    </xdr:from>
    <xdr:to>
      <xdr:col>8</xdr:col>
      <xdr:colOff>435239</xdr:colOff>
      <xdr:row>30</xdr:row>
      <xdr:rowOff>548640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ECCB7AA-2343-44E6-8662-3C664B512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85"/>
        <a:stretch/>
      </xdr:blipFill>
      <xdr:spPr bwMode="auto">
        <a:xfrm>
          <a:off x="160020" y="12611100"/>
          <a:ext cx="7322853" cy="2386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31</xdr:row>
      <xdr:rowOff>15240</xdr:rowOff>
    </xdr:from>
    <xdr:to>
      <xdr:col>2</xdr:col>
      <xdr:colOff>377888</xdr:colOff>
      <xdr:row>31</xdr:row>
      <xdr:rowOff>264643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8B3D09-BFA2-4E31-9BB9-BBDFC9F12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065" y="15159990"/>
          <a:ext cx="867473" cy="247671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31</xdr:row>
      <xdr:rowOff>15240</xdr:rowOff>
    </xdr:from>
    <xdr:to>
      <xdr:col>1</xdr:col>
      <xdr:colOff>304800</xdr:colOff>
      <xdr:row>31</xdr:row>
      <xdr:rowOff>226522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7FA0DC-3928-4D5E-B8FC-9213254F1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35000" b="-4001"/>
        <a:stretch/>
      </xdr:blipFill>
      <xdr:spPr bwMode="auto">
        <a:xfrm>
          <a:off x="992505" y="15159990"/>
          <a:ext cx="19812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27</xdr:row>
      <xdr:rowOff>38100</xdr:rowOff>
    </xdr:from>
    <xdr:to>
      <xdr:col>8</xdr:col>
      <xdr:colOff>435239</xdr:colOff>
      <xdr:row>30</xdr:row>
      <xdr:rowOff>548640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ACC02CF-86BD-4960-AB8E-73A812079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85"/>
        <a:stretch/>
      </xdr:blipFill>
      <xdr:spPr bwMode="auto">
        <a:xfrm>
          <a:off x="160020" y="12611100"/>
          <a:ext cx="7361819" cy="2386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571500</xdr:colOff>
      <xdr:row>31</xdr:row>
      <xdr:rowOff>0</xdr:rowOff>
    </xdr:from>
    <xdr:to>
      <xdr:col>22</xdr:col>
      <xdr:colOff>571500</xdr:colOff>
      <xdr:row>31</xdr:row>
      <xdr:rowOff>207818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C5AF193-58FD-705A-62F2-5F9F2C1B691E}"/>
            </a:ext>
          </a:extLst>
        </xdr:cNvPr>
        <xdr:cNvCxnSpPr/>
      </xdr:nvCxnSpPr>
      <xdr:spPr>
        <a:xfrm>
          <a:off x="19690773" y="15118773"/>
          <a:ext cx="0" cy="20781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</xdr:colOff>
      <xdr:row>31</xdr:row>
      <xdr:rowOff>190497</xdr:rowOff>
    </xdr:from>
    <xdr:to>
      <xdr:col>22</xdr:col>
      <xdr:colOff>571504</xdr:colOff>
      <xdr:row>31</xdr:row>
      <xdr:rowOff>190497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2695E28-838A-7A67-8CE5-4AB05A7C6A3B}"/>
            </a:ext>
          </a:extLst>
        </xdr:cNvPr>
        <xdr:cNvCxnSpPr/>
      </xdr:nvCxnSpPr>
      <xdr:spPr>
        <a:xfrm>
          <a:off x="17352819" y="15309270"/>
          <a:ext cx="233795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879762</xdr:colOff>
      <xdr:row>30</xdr:row>
      <xdr:rowOff>689266</xdr:rowOff>
    </xdr:from>
    <xdr:to>
      <xdr:col>19</xdr:col>
      <xdr:colOff>879762</xdr:colOff>
      <xdr:row>31</xdr:row>
      <xdr:rowOff>204356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DC2C75E-46A4-4DAB-AC7A-A07C52516DD7}"/>
            </a:ext>
          </a:extLst>
        </xdr:cNvPr>
        <xdr:cNvCxnSpPr/>
      </xdr:nvCxnSpPr>
      <xdr:spPr>
        <a:xfrm>
          <a:off x="17661080" y="15115311"/>
          <a:ext cx="0" cy="207818"/>
        </a:xfrm>
        <a:prstGeom prst="line">
          <a:avLst/>
        </a:prstGeom>
        <a:ln w="1270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432957</xdr:colOff>
      <xdr:row>31</xdr:row>
      <xdr:rowOff>207818</xdr:rowOff>
    </xdr:from>
    <xdr:ext cx="1575954" cy="52142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E721F4C-7505-67B5-A3AB-F6BDC9646606}"/>
            </a:ext>
          </a:extLst>
        </xdr:cNvPr>
        <xdr:cNvSpPr txBox="1"/>
      </xdr:nvSpPr>
      <xdr:spPr>
        <a:xfrm>
          <a:off x="18097502" y="15326591"/>
          <a:ext cx="1575954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消費税計算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31</xdr:row>
      <xdr:rowOff>15240</xdr:rowOff>
    </xdr:from>
    <xdr:to>
      <xdr:col>2</xdr:col>
      <xdr:colOff>429844</xdr:colOff>
      <xdr:row>32</xdr:row>
      <xdr:rowOff>91461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CEA73D3-40DC-1632-C9FD-F56AED441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820" y="14973300"/>
          <a:ext cx="864184" cy="236241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31</xdr:row>
      <xdr:rowOff>15240</xdr:rowOff>
    </xdr:from>
    <xdr:to>
      <xdr:col>1</xdr:col>
      <xdr:colOff>304800</xdr:colOff>
      <xdr:row>32</xdr:row>
      <xdr:rowOff>53340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47D9DB9-437B-5D7B-3813-AC91B208B8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35000" b="-4001"/>
        <a:stretch/>
      </xdr:blipFill>
      <xdr:spPr bwMode="auto">
        <a:xfrm>
          <a:off x="937260" y="14973300"/>
          <a:ext cx="19812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27</xdr:row>
      <xdr:rowOff>38100</xdr:rowOff>
    </xdr:from>
    <xdr:to>
      <xdr:col>9</xdr:col>
      <xdr:colOff>158148</xdr:colOff>
      <xdr:row>30</xdr:row>
      <xdr:rowOff>548640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A3B382-89C3-940B-CF64-EF92DA7C3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85"/>
        <a:stretch/>
      </xdr:blipFill>
      <xdr:spPr bwMode="auto">
        <a:xfrm>
          <a:off x="160020" y="12420600"/>
          <a:ext cx="7343808" cy="239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31</xdr:row>
      <xdr:rowOff>438151</xdr:rowOff>
    </xdr:from>
    <xdr:to>
      <xdr:col>2</xdr:col>
      <xdr:colOff>840104</xdr:colOff>
      <xdr:row>32</xdr:row>
      <xdr:rowOff>60961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67456BE-C102-405C-BC9E-6665C9CB9F96}"/>
            </a:ext>
          </a:extLst>
        </xdr:cNvPr>
        <xdr:cNvSpPr>
          <a:spLocks noChangeArrowheads="1"/>
        </xdr:cNvSpPr>
      </xdr:nvSpPr>
      <xdr:spPr bwMode="auto">
        <a:xfrm>
          <a:off x="1981199" y="14900911"/>
          <a:ext cx="1403985" cy="323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請 求 者 控</a:t>
          </a:r>
        </a:p>
      </xdr:txBody>
    </xdr:sp>
    <xdr:clientData/>
  </xdr:twoCellAnchor>
  <xdr:twoCellAnchor editAs="oneCell">
    <xdr:from>
      <xdr:col>0</xdr:col>
      <xdr:colOff>76200</xdr:colOff>
      <xdr:row>28</xdr:row>
      <xdr:rowOff>228600</xdr:rowOff>
    </xdr:from>
    <xdr:to>
      <xdr:col>13</xdr:col>
      <xdr:colOff>411480</xdr:colOff>
      <xdr:row>31</xdr:row>
      <xdr:rowOff>411838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45E9D3-A419-9A15-84F4-3B194F6AE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" r="36225" b="2374"/>
        <a:stretch/>
      </xdr:blipFill>
      <xdr:spPr bwMode="auto">
        <a:xfrm>
          <a:off x="76200" y="12771120"/>
          <a:ext cx="10073640" cy="2088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06C7-6421-4D08-8D16-214B75179C31}">
  <sheetPr codeName="Sheet2">
    <tabColor rgb="FFFFFF00"/>
  </sheetPr>
  <dimension ref="A1:AJ114"/>
  <sheetViews>
    <sheetView view="pageBreakPreview" topLeftCell="A13" zoomScaleNormal="115" zoomScaleSheetLayoutView="100" workbookViewId="0">
      <selection activeCell="A20" sqref="A20:A21"/>
    </sheetView>
  </sheetViews>
  <sheetFormatPr defaultColWidth="3.625" defaultRowHeight="15" customHeight="1" x14ac:dyDescent="0.4"/>
  <cols>
    <col min="1" max="23" width="3.625" style="1" customWidth="1"/>
    <col min="24" max="16384" width="3.625" style="1"/>
  </cols>
  <sheetData>
    <row r="1" spans="1:36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6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6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6" ht="14.85" customHeight="1" x14ac:dyDescent="0.15">
      <c r="A4" s="160"/>
      <c r="B4" s="432" t="s">
        <v>105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6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6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539">
        <v>1234567890123</v>
      </c>
      <c r="AB6" s="539"/>
      <c r="AC6" s="539"/>
      <c r="AD6" s="539"/>
      <c r="AE6" s="539"/>
      <c r="AF6" s="539"/>
      <c r="AG6" s="539"/>
      <c r="AH6" s="540"/>
    </row>
    <row r="7" spans="1:36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541"/>
      <c r="AB7" s="541"/>
      <c r="AC7" s="541"/>
      <c r="AD7" s="541"/>
      <c r="AE7" s="541"/>
      <c r="AF7" s="541"/>
      <c r="AG7" s="541"/>
      <c r="AH7" s="542"/>
    </row>
    <row r="8" spans="1:36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6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6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5"/>
    </row>
    <row r="11" spans="1:36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5"/>
    </row>
    <row r="12" spans="1:36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6" ht="14.85" customHeight="1" x14ac:dyDescent="0.15">
      <c r="A13" s="173" t="s">
        <v>75</v>
      </c>
      <c r="B13" s="174"/>
      <c r="C13" s="174"/>
      <c r="D13" s="175"/>
      <c r="E13" s="480">
        <f>+$AE$32+$AE$34+$AE$36</f>
        <v>3862110000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6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6" ht="14.85" customHeight="1" x14ac:dyDescent="0.15">
      <c r="A15" s="141"/>
      <c r="B15" s="141"/>
      <c r="C15" s="141"/>
      <c r="D15" s="142"/>
      <c r="E15" s="143"/>
      <c r="F15" s="143"/>
      <c r="G15" s="143"/>
      <c r="H15" s="143"/>
      <c r="I15" s="2"/>
      <c r="J15" s="2"/>
      <c r="K15" s="2"/>
      <c r="L15" s="2"/>
      <c r="M15" s="2"/>
      <c r="N15" s="120"/>
      <c r="O15" s="120"/>
      <c r="P15" s="9"/>
      <c r="Q15" s="130"/>
      <c r="R15" s="130"/>
      <c r="S15" s="2"/>
      <c r="T15" s="2"/>
      <c r="U15" s="2"/>
      <c r="V15" s="2"/>
      <c r="W15" s="2"/>
      <c r="AG15" s="144"/>
      <c r="AH15" s="144"/>
    </row>
    <row r="16" spans="1:36" s="145" customFormat="1" ht="14.85" customHeight="1" x14ac:dyDescent="0.15">
      <c r="A16" s="489" t="s">
        <v>76</v>
      </c>
      <c r="B16" s="490"/>
      <c r="C16" s="489" t="s">
        <v>65</v>
      </c>
      <c r="D16" s="490"/>
      <c r="E16" s="181" t="s">
        <v>83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3"/>
      <c r="U16" s="499" t="s">
        <v>77</v>
      </c>
      <c r="V16" s="500"/>
      <c r="W16" s="499" t="s">
        <v>78</v>
      </c>
      <c r="X16" s="500"/>
      <c r="Y16" s="499" t="s">
        <v>79</v>
      </c>
      <c r="Z16" s="503"/>
      <c r="AA16" s="503"/>
      <c r="AB16" s="500"/>
      <c r="AC16" s="499" t="s">
        <v>80</v>
      </c>
      <c r="AD16" s="503"/>
      <c r="AE16" s="503"/>
      <c r="AF16" s="500"/>
      <c r="AG16" s="520" t="s">
        <v>81</v>
      </c>
      <c r="AH16" s="521"/>
      <c r="AI16" s="164"/>
      <c r="AJ16" s="98"/>
    </row>
    <row r="17" spans="1:36" s="145" customFormat="1" ht="14.85" customHeight="1" x14ac:dyDescent="0.15">
      <c r="A17" s="491"/>
      <c r="B17" s="492"/>
      <c r="C17" s="491"/>
      <c r="D17" s="492"/>
      <c r="E17" s="184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6"/>
      <c r="U17" s="501"/>
      <c r="V17" s="502"/>
      <c r="W17" s="501"/>
      <c r="X17" s="502"/>
      <c r="Y17" s="501"/>
      <c r="Z17" s="504"/>
      <c r="AA17" s="504"/>
      <c r="AB17" s="502"/>
      <c r="AC17" s="501"/>
      <c r="AD17" s="504"/>
      <c r="AE17" s="504"/>
      <c r="AF17" s="502"/>
      <c r="AG17" s="522"/>
      <c r="AH17" s="523"/>
      <c r="AI17" s="164"/>
      <c r="AJ17" s="98"/>
    </row>
    <row r="18" spans="1:36" s="145" customFormat="1" ht="14.85" customHeight="1" x14ac:dyDescent="0.15">
      <c r="A18" s="434">
        <v>10</v>
      </c>
      <c r="B18" s="435"/>
      <c r="C18" s="434">
        <v>16</v>
      </c>
      <c r="D18" s="435"/>
      <c r="E18" s="438" t="s">
        <v>96</v>
      </c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40"/>
      <c r="T18" s="441"/>
      <c r="U18" s="446">
        <v>1</v>
      </c>
      <c r="V18" s="447"/>
      <c r="W18" s="450" t="s">
        <v>82</v>
      </c>
      <c r="X18" s="451"/>
      <c r="Y18" s="454">
        <v>900000000</v>
      </c>
      <c r="Z18" s="455"/>
      <c r="AA18" s="455"/>
      <c r="AB18" s="456"/>
      <c r="AC18" s="454">
        <f>+$Y18*$U18</f>
        <v>900000000</v>
      </c>
      <c r="AD18" s="455"/>
      <c r="AE18" s="455"/>
      <c r="AF18" s="456"/>
      <c r="AG18" s="524">
        <v>0.1</v>
      </c>
      <c r="AH18" s="525"/>
      <c r="AI18" s="165"/>
      <c r="AJ18" s="98"/>
    </row>
    <row r="19" spans="1:36" s="145" customFormat="1" ht="14.85" customHeight="1" x14ac:dyDescent="0.15">
      <c r="A19" s="436"/>
      <c r="B19" s="437"/>
      <c r="C19" s="436"/>
      <c r="D19" s="437"/>
      <c r="E19" s="442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4"/>
      <c r="T19" s="445"/>
      <c r="U19" s="448"/>
      <c r="V19" s="449"/>
      <c r="W19" s="452"/>
      <c r="X19" s="453"/>
      <c r="Y19" s="457"/>
      <c r="Z19" s="458"/>
      <c r="AA19" s="458"/>
      <c r="AB19" s="459"/>
      <c r="AC19" s="457"/>
      <c r="AD19" s="458"/>
      <c r="AE19" s="458"/>
      <c r="AF19" s="459"/>
      <c r="AG19" s="526"/>
      <c r="AH19" s="527"/>
      <c r="AI19" s="164"/>
      <c r="AJ19" s="98"/>
    </row>
    <row r="20" spans="1:36" s="145" customFormat="1" ht="14.85" customHeight="1" x14ac:dyDescent="0.15">
      <c r="A20" s="434">
        <v>10</v>
      </c>
      <c r="B20" s="435"/>
      <c r="C20" s="434">
        <v>16</v>
      </c>
      <c r="D20" s="435"/>
      <c r="E20" s="438" t="s">
        <v>96</v>
      </c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516"/>
      <c r="U20" s="446">
        <v>1</v>
      </c>
      <c r="V20" s="447"/>
      <c r="W20" s="450" t="s">
        <v>82</v>
      </c>
      <c r="X20" s="451"/>
      <c r="Y20" s="454">
        <v>900000000</v>
      </c>
      <c r="Z20" s="455"/>
      <c r="AA20" s="455"/>
      <c r="AB20" s="456"/>
      <c r="AC20" s="454">
        <f>+$Y20*$U20</f>
        <v>900000000</v>
      </c>
      <c r="AD20" s="455"/>
      <c r="AE20" s="455"/>
      <c r="AF20" s="456"/>
      <c r="AG20" s="524">
        <v>0.1</v>
      </c>
      <c r="AH20" s="525"/>
      <c r="AI20" s="165"/>
      <c r="AJ20" s="98"/>
    </row>
    <row r="21" spans="1:36" s="145" customFormat="1" ht="14.85" customHeight="1" x14ac:dyDescent="0.15">
      <c r="A21" s="436"/>
      <c r="B21" s="437"/>
      <c r="C21" s="436"/>
      <c r="D21" s="437"/>
      <c r="E21" s="442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517"/>
      <c r="U21" s="448"/>
      <c r="V21" s="449"/>
      <c r="W21" s="452"/>
      <c r="X21" s="453"/>
      <c r="Y21" s="457"/>
      <c r="Z21" s="458"/>
      <c r="AA21" s="458"/>
      <c r="AB21" s="459"/>
      <c r="AC21" s="457"/>
      <c r="AD21" s="458"/>
      <c r="AE21" s="458"/>
      <c r="AF21" s="459"/>
      <c r="AG21" s="526"/>
      <c r="AH21" s="527"/>
      <c r="AI21" s="164"/>
      <c r="AJ21" s="98"/>
    </row>
    <row r="22" spans="1:36" s="145" customFormat="1" ht="14.85" customHeight="1" x14ac:dyDescent="0.15">
      <c r="A22" s="434">
        <v>10</v>
      </c>
      <c r="B22" s="435"/>
      <c r="C22" s="434">
        <v>16</v>
      </c>
      <c r="D22" s="435"/>
      <c r="E22" s="438" t="s">
        <v>96</v>
      </c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40"/>
      <c r="T22" s="441"/>
      <c r="U22" s="446">
        <v>1</v>
      </c>
      <c r="V22" s="447"/>
      <c r="W22" s="450" t="s">
        <v>82</v>
      </c>
      <c r="X22" s="451"/>
      <c r="Y22" s="454">
        <v>900000000</v>
      </c>
      <c r="Z22" s="455"/>
      <c r="AA22" s="455"/>
      <c r="AB22" s="456"/>
      <c r="AC22" s="454">
        <f>+$Y22*$U22</f>
        <v>900000000</v>
      </c>
      <c r="AD22" s="455"/>
      <c r="AE22" s="455"/>
      <c r="AF22" s="456"/>
      <c r="AG22" s="524" t="s">
        <v>97</v>
      </c>
      <c r="AH22" s="525"/>
      <c r="AI22" s="165"/>
      <c r="AJ22" s="98"/>
    </row>
    <row r="23" spans="1:36" s="145" customFormat="1" ht="14.85" customHeight="1" x14ac:dyDescent="0.15">
      <c r="A23" s="436"/>
      <c r="B23" s="437"/>
      <c r="C23" s="436"/>
      <c r="D23" s="437"/>
      <c r="E23" s="442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4"/>
      <c r="T23" s="445"/>
      <c r="U23" s="448"/>
      <c r="V23" s="449"/>
      <c r="W23" s="452"/>
      <c r="X23" s="453"/>
      <c r="Y23" s="457"/>
      <c r="Z23" s="458"/>
      <c r="AA23" s="458"/>
      <c r="AB23" s="459"/>
      <c r="AC23" s="457"/>
      <c r="AD23" s="458"/>
      <c r="AE23" s="458"/>
      <c r="AF23" s="459"/>
      <c r="AG23" s="526"/>
      <c r="AH23" s="527"/>
      <c r="AI23" s="164"/>
      <c r="AJ23" s="98"/>
    </row>
    <row r="24" spans="1:36" s="145" customFormat="1" ht="14.85" customHeight="1" x14ac:dyDescent="0.15">
      <c r="A24" s="434">
        <v>10</v>
      </c>
      <c r="B24" s="435"/>
      <c r="C24" s="434">
        <v>16</v>
      </c>
      <c r="D24" s="435"/>
      <c r="E24" s="438" t="s">
        <v>96</v>
      </c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40"/>
      <c r="T24" s="441"/>
      <c r="U24" s="446">
        <v>1</v>
      </c>
      <c r="V24" s="447"/>
      <c r="W24" s="450" t="s">
        <v>82</v>
      </c>
      <c r="X24" s="451"/>
      <c r="Y24" s="454">
        <v>900000000</v>
      </c>
      <c r="Z24" s="455"/>
      <c r="AA24" s="455"/>
      <c r="AB24" s="456"/>
      <c r="AC24" s="454">
        <f>+$Y24*$U24</f>
        <v>900000000</v>
      </c>
      <c r="AD24" s="455"/>
      <c r="AE24" s="455"/>
      <c r="AF24" s="456"/>
      <c r="AG24" s="524">
        <v>0.08</v>
      </c>
      <c r="AH24" s="525"/>
      <c r="AI24" s="164"/>
      <c r="AJ24" s="98"/>
    </row>
    <row r="25" spans="1:36" s="145" customFormat="1" ht="14.85" customHeight="1" x14ac:dyDescent="0.15">
      <c r="A25" s="436"/>
      <c r="B25" s="437"/>
      <c r="C25" s="436"/>
      <c r="D25" s="437"/>
      <c r="E25" s="442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4"/>
      <c r="T25" s="445"/>
      <c r="U25" s="448"/>
      <c r="V25" s="449"/>
      <c r="W25" s="452"/>
      <c r="X25" s="453"/>
      <c r="Y25" s="457"/>
      <c r="Z25" s="458"/>
      <c r="AA25" s="458"/>
      <c r="AB25" s="459"/>
      <c r="AC25" s="457"/>
      <c r="AD25" s="458"/>
      <c r="AE25" s="458"/>
      <c r="AF25" s="459"/>
      <c r="AG25" s="526"/>
      <c r="AH25" s="527"/>
      <c r="AI25" s="164"/>
      <c r="AJ25" s="98"/>
    </row>
    <row r="26" spans="1:36" s="145" customFormat="1" ht="14.85" customHeight="1" x14ac:dyDescent="0.15">
      <c r="A26" s="434">
        <v>10</v>
      </c>
      <c r="B26" s="435"/>
      <c r="C26" s="434">
        <v>16</v>
      </c>
      <c r="D26" s="435"/>
      <c r="E26" s="438" t="s">
        <v>96</v>
      </c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40"/>
      <c r="T26" s="441"/>
      <c r="U26" s="446">
        <v>1</v>
      </c>
      <c r="V26" s="447"/>
      <c r="W26" s="450" t="s">
        <v>90</v>
      </c>
      <c r="X26" s="451"/>
      <c r="Y26" s="454">
        <v>10000000</v>
      </c>
      <c r="Z26" s="455"/>
      <c r="AA26" s="455"/>
      <c r="AB26" s="456"/>
      <c r="AC26" s="454">
        <f>+$Y26*$U26</f>
        <v>10000000</v>
      </c>
      <c r="AD26" s="455"/>
      <c r="AE26" s="455"/>
      <c r="AF26" s="456"/>
      <c r="AG26" s="555" t="s">
        <v>97</v>
      </c>
      <c r="AH26" s="556"/>
      <c r="AI26" s="164"/>
      <c r="AJ26" s="98"/>
    </row>
    <row r="27" spans="1:36" s="145" customFormat="1" ht="14.85" customHeight="1" x14ac:dyDescent="0.15">
      <c r="A27" s="436"/>
      <c r="B27" s="437"/>
      <c r="C27" s="436"/>
      <c r="D27" s="437"/>
      <c r="E27" s="442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4"/>
      <c r="T27" s="445"/>
      <c r="U27" s="448"/>
      <c r="V27" s="449"/>
      <c r="W27" s="452"/>
      <c r="X27" s="453"/>
      <c r="Y27" s="457"/>
      <c r="Z27" s="458"/>
      <c r="AA27" s="458"/>
      <c r="AB27" s="459"/>
      <c r="AC27" s="457"/>
      <c r="AD27" s="458"/>
      <c r="AE27" s="458"/>
      <c r="AF27" s="459"/>
      <c r="AG27" s="557"/>
      <c r="AH27" s="558"/>
      <c r="AI27" s="164"/>
      <c r="AJ27" s="98"/>
    </row>
    <row r="28" spans="1:36" s="145" customFormat="1" ht="14.85" customHeight="1" x14ac:dyDescent="0.15">
      <c r="A28" s="434">
        <v>10</v>
      </c>
      <c r="B28" s="435"/>
      <c r="C28" s="434">
        <v>16</v>
      </c>
      <c r="D28" s="435"/>
      <c r="E28" s="438" t="s">
        <v>96</v>
      </c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40"/>
      <c r="T28" s="441"/>
      <c r="U28" s="446">
        <v>1</v>
      </c>
      <c r="V28" s="447"/>
      <c r="W28" s="509" t="s">
        <v>90</v>
      </c>
      <c r="X28" s="510"/>
      <c r="Y28" s="528">
        <v>100000</v>
      </c>
      <c r="Z28" s="529"/>
      <c r="AA28" s="529"/>
      <c r="AB28" s="530"/>
      <c r="AC28" s="528">
        <f>+$Y28*$U28</f>
        <v>100000</v>
      </c>
      <c r="AD28" s="529"/>
      <c r="AE28" s="529"/>
      <c r="AF28" s="530"/>
      <c r="AG28" s="551">
        <v>0.1</v>
      </c>
      <c r="AH28" s="552"/>
      <c r="AI28" s="164"/>
      <c r="AJ28" s="98"/>
    </row>
    <row r="29" spans="1:36" s="145" customFormat="1" ht="14.85" customHeight="1" x14ac:dyDescent="0.15">
      <c r="A29" s="436"/>
      <c r="B29" s="437"/>
      <c r="C29" s="436"/>
      <c r="D29" s="437"/>
      <c r="E29" s="442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4"/>
      <c r="T29" s="445"/>
      <c r="U29" s="448"/>
      <c r="V29" s="449"/>
      <c r="W29" s="511"/>
      <c r="X29" s="512"/>
      <c r="Y29" s="531"/>
      <c r="Z29" s="532"/>
      <c r="AA29" s="532"/>
      <c r="AB29" s="533"/>
      <c r="AC29" s="531"/>
      <c r="AD29" s="532"/>
      <c r="AE29" s="532"/>
      <c r="AF29" s="533"/>
      <c r="AG29" s="553"/>
      <c r="AH29" s="554"/>
      <c r="AI29" s="164"/>
      <c r="AJ29" s="98"/>
    </row>
    <row r="30" spans="1:36" ht="14.85" customHeight="1" x14ac:dyDescent="0.2">
      <c r="A30" s="17"/>
      <c r="B30" s="17"/>
      <c r="C30" s="17"/>
      <c r="D30" s="17"/>
      <c r="E30" s="18"/>
      <c r="F30" s="17"/>
      <c r="G30" s="17"/>
      <c r="H30" s="17"/>
      <c r="I30" s="17"/>
      <c r="J30" s="18"/>
      <c r="K30" s="17"/>
      <c r="L30" s="17"/>
      <c r="M30" s="17"/>
      <c r="N30" s="17"/>
      <c r="O30" s="135"/>
      <c r="P30" s="136"/>
      <c r="Q30" s="136"/>
      <c r="R30" s="153"/>
      <c r="S30" s="154"/>
      <c r="T30" s="154"/>
      <c r="U30" s="154"/>
      <c r="V30" s="154"/>
      <c r="W30" s="155"/>
      <c r="X30" s="155"/>
      <c r="Y30" s="155"/>
      <c r="Z30" s="155"/>
      <c r="AA30" s="155"/>
      <c r="AB30" s="156"/>
      <c r="AC30" s="156"/>
      <c r="AD30" s="156"/>
      <c r="AE30" s="156"/>
      <c r="AF30" s="156"/>
      <c r="AG30" s="81"/>
      <c r="AH30" s="81"/>
    </row>
    <row r="31" spans="1:36" ht="14.85" customHeight="1" x14ac:dyDescent="0.4">
      <c r="A31" s="20"/>
      <c r="B31" s="2"/>
      <c r="C31" s="20"/>
      <c r="D31" s="2"/>
      <c r="E31" s="2"/>
      <c r="F31" s="20"/>
      <c r="G31" s="2"/>
      <c r="H31" s="20"/>
      <c r="I31" s="2"/>
      <c r="J31" s="2"/>
      <c r="K31" s="17"/>
      <c r="L31" s="17"/>
      <c r="M31" s="17"/>
      <c r="N31" s="17"/>
      <c r="O31" s="2"/>
      <c r="P31" s="2"/>
      <c r="Q31" s="2"/>
      <c r="R31" s="2"/>
      <c r="S31" s="513"/>
      <c r="T31" s="514"/>
      <c r="U31" s="514"/>
      <c r="V31" s="515"/>
      <c r="W31" s="167" t="s">
        <v>80</v>
      </c>
      <c r="X31" s="168"/>
      <c r="Y31" s="168"/>
      <c r="Z31" s="168"/>
      <c r="AA31" s="169" t="s">
        <v>35</v>
      </c>
      <c r="AB31" s="170"/>
      <c r="AC31" s="170"/>
      <c r="AD31" s="171"/>
      <c r="AE31" s="167" t="s">
        <v>87</v>
      </c>
      <c r="AF31" s="168"/>
      <c r="AG31" s="167"/>
      <c r="AH31" s="172"/>
    </row>
    <row r="32" spans="1:36" ht="14.85" customHeight="1" x14ac:dyDescent="0.15">
      <c r="A32" s="66"/>
      <c r="B32" s="66"/>
      <c r="C32" s="66"/>
      <c r="D32" s="2"/>
      <c r="E32" s="2"/>
      <c r="F32" s="2"/>
      <c r="G32" s="2"/>
      <c r="H32" s="2"/>
      <c r="I32" s="2"/>
      <c r="J32" s="2"/>
      <c r="K32" s="20"/>
      <c r="L32" s="2"/>
      <c r="M32" s="20"/>
      <c r="N32" s="2"/>
      <c r="O32" s="67"/>
      <c r="P32" s="67"/>
      <c r="Q32" s="67"/>
      <c r="R32" s="67"/>
      <c r="S32" s="466" t="s">
        <v>85</v>
      </c>
      <c r="T32" s="467"/>
      <c r="U32" s="467"/>
      <c r="V32" s="468"/>
      <c r="W32" s="472">
        <f>SUMIF($AG$18:$AH$29,10%,$AC$18:$AF$29)</f>
        <v>1800100000</v>
      </c>
      <c r="X32" s="473"/>
      <c r="Y32" s="473"/>
      <c r="Z32" s="474"/>
      <c r="AA32" s="472">
        <f>ROUND(SUMIF($AG$18:$AH$29,10%,$AC$18:$AF$29)*10%,0)</f>
        <v>180010000</v>
      </c>
      <c r="AB32" s="473"/>
      <c r="AC32" s="473"/>
      <c r="AD32" s="474"/>
      <c r="AE32" s="472">
        <f>+$W$32+$AA$32</f>
        <v>1980110000</v>
      </c>
      <c r="AF32" s="473"/>
      <c r="AG32" s="473"/>
      <c r="AH32" s="474"/>
    </row>
    <row r="33" spans="1:34" ht="14.85" customHeight="1" x14ac:dyDescent="0.15">
      <c r="A33" s="68"/>
      <c r="B33" s="6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469"/>
      <c r="T33" s="470"/>
      <c r="U33" s="470"/>
      <c r="V33" s="471"/>
      <c r="W33" s="475"/>
      <c r="X33" s="476"/>
      <c r="Y33" s="476"/>
      <c r="Z33" s="477"/>
      <c r="AA33" s="475"/>
      <c r="AB33" s="476"/>
      <c r="AC33" s="476"/>
      <c r="AD33" s="477"/>
      <c r="AE33" s="475"/>
      <c r="AF33" s="476"/>
      <c r="AG33" s="476"/>
      <c r="AH33" s="477"/>
    </row>
    <row r="34" spans="1:34" ht="14.85" customHeight="1" x14ac:dyDescent="0.15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478" t="s">
        <v>86</v>
      </c>
      <c r="T34" s="467"/>
      <c r="U34" s="467"/>
      <c r="V34" s="468"/>
      <c r="W34" s="472">
        <f>SUMIF($AG$18:$AH$29,8%,$AC$18:$AF$29)</f>
        <v>900000000</v>
      </c>
      <c r="X34" s="473"/>
      <c r="Y34" s="473"/>
      <c r="Z34" s="474"/>
      <c r="AA34" s="472">
        <f>ROUND(SUMIF($AG$18:$AH$29,8%,$AC$18:$AF$29)*8%,0)</f>
        <v>72000000</v>
      </c>
      <c r="AB34" s="473"/>
      <c r="AC34" s="473"/>
      <c r="AD34" s="474"/>
      <c r="AE34" s="472">
        <f>+$W$34+$AA$34</f>
        <v>972000000</v>
      </c>
      <c r="AF34" s="473"/>
      <c r="AG34" s="473"/>
      <c r="AH34" s="474"/>
    </row>
    <row r="35" spans="1:34" ht="14.85" customHeight="1" x14ac:dyDescent="0.15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469"/>
      <c r="T35" s="470"/>
      <c r="U35" s="470"/>
      <c r="V35" s="471"/>
      <c r="W35" s="475"/>
      <c r="X35" s="476"/>
      <c r="Y35" s="476"/>
      <c r="Z35" s="477"/>
      <c r="AA35" s="475"/>
      <c r="AB35" s="476"/>
      <c r="AC35" s="476"/>
      <c r="AD35" s="477"/>
      <c r="AE35" s="475"/>
      <c r="AF35" s="476"/>
      <c r="AG35" s="476"/>
      <c r="AH35" s="477"/>
    </row>
    <row r="36" spans="1:34" ht="14.85" customHeight="1" x14ac:dyDescent="0.15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478" t="s">
        <v>84</v>
      </c>
      <c r="T36" s="467"/>
      <c r="U36" s="467"/>
      <c r="V36" s="468"/>
      <c r="W36" s="472">
        <f>SUMIF($AG$18:$AH$29,"非",$AC$18:$AF$29)</f>
        <v>910000000</v>
      </c>
      <c r="X36" s="473"/>
      <c r="Y36" s="473"/>
      <c r="Z36" s="474"/>
      <c r="AA36" s="559">
        <v>0</v>
      </c>
      <c r="AB36" s="560"/>
      <c r="AC36" s="560"/>
      <c r="AD36" s="561"/>
      <c r="AE36" s="472">
        <f>+$W$36+$AA$36</f>
        <v>910000000</v>
      </c>
      <c r="AF36" s="473"/>
      <c r="AG36" s="473"/>
      <c r="AH36" s="474"/>
    </row>
    <row r="37" spans="1:34" ht="14.8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469"/>
      <c r="T37" s="470"/>
      <c r="U37" s="470"/>
      <c r="V37" s="471"/>
      <c r="W37" s="475"/>
      <c r="X37" s="476"/>
      <c r="Y37" s="476"/>
      <c r="Z37" s="477"/>
      <c r="AA37" s="562"/>
      <c r="AB37" s="563"/>
      <c r="AC37" s="563"/>
      <c r="AD37" s="564"/>
      <c r="AE37" s="475"/>
      <c r="AF37" s="476"/>
      <c r="AG37" s="476"/>
      <c r="AH37" s="477"/>
    </row>
    <row r="38" spans="1:34" ht="15" customHeight="1" x14ac:dyDescent="0.15">
      <c r="A38" s="68"/>
      <c r="B38" s="6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67"/>
      <c r="T38" s="67"/>
      <c r="U38" s="67"/>
      <c r="V38" s="67"/>
      <c r="W38" s="67"/>
    </row>
    <row r="39" spans="1:34" ht="14.85" customHeight="1" x14ac:dyDescent="0.4">
      <c r="A39" s="534" t="s">
        <v>93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</row>
    <row r="40" spans="1:34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</row>
    <row r="41" spans="1:34" ht="14.85" customHeight="1" x14ac:dyDescent="0.15">
      <c r="A41" s="160" t="str">
        <f>+$A$3</f>
        <v>昭和建設株式会社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81" t="s">
        <v>63</v>
      </c>
      <c r="AC41" s="487">
        <f>+$AC$3</f>
        <v>6</v>
      </c>
      <c r="AD41" s="487"/>
      <c r="AE41" s="81" t="s">
        <v>64</v>
      </c>
      <c r="AF41" s="487">
        <f>+$AF$3</f>
        <v>5</v>
      </c>
      <c r="AG41" s="487"/>
      <c r="AH41" s="81" t="s">
        <v>65</v>
      </c>
    </row>
    <row r="42" spans="1:34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535" t="str">
        <f>+$AA$4</f>
        <v>82402</v>
      </c>
      <c r="AB42" s="535"/>
      <c r="AC42" s="535"/>
      <c r="AD42" s="535"/>
      <c r="AE42" s="535"/>
      <c r="AF42" s="535"/>
      <c r="AG42" s="535"/>
      <c r="AH42" s="536"/>
    </row>
    <row r="43" spans="1:34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537"/>
      <c r="AB43" s="537"/>
      <c r="AC43" s="537"/>
      <c r="AD43" s="537"/>
      <c r="AE43" s="537"/>
      <c r="AF43" s="537"/>
      <c r="AG43" s="537"/>
      <c r="AH43" s="538"/>
    </row>
    <row r="44" spans="1:34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565" t="s">
        <v>91</v>
      </c>
      <c r="X44" s="566"/>
      <c r="Y44" s="566"/>
      <c r="Z44" s="567"/>
      <c r="AA44" s="571">
        <f>+$AA$6</f>
        <v>1234567890123</v>
      </c>
      <c r="AB44" s="571"/>
      <c r="AC44" s="571"/>
      <c r="AD44" s="571"/>
      <c r="AE44" s="571"/>
      <c r="AF44" s="571"/>
      <c r="AG44" s="571"/>
      <c r="AH44" s="572"/>
    </row>
    <row r="45" spans="1:34" ht="14.85" customHeight="1" x14ac:dyDescent="0.15">
      <c r="A45" s="138" t="s">
        <v>60</v>
      </c>
      <c r="B45" s="124"/>
      <c r="C45" s="125"/>
      <c r="D45" s="125"/>
      <c r="E45" s="575" t="str">
        <f>+$E$7</f>
        <v>SD2100017</v>
      </c>
      <c r="F45" s="575"/>
      <c r="G45" s="575"/>
      <c r="H45" s="575"/>
      <c r="I45" s="575"/>
      <c r="J45" s="575"/>
      <c r="K45" s="575"/>
      <c r="L45" s="576"/>
      <c r="M45" s="2"/>
      <c r="N45" s="122"/>
      <c r="O45" s="130"/>
      <c r="P45" s="130"/>
      <c r="Q45" s="130"/>
      <c r="R45" s="130"/>
      <c r="T45" s="9"/>
      <c r="V45" s="96"/>
      <c r="W45" s="568"/>
      <c r="X45" s="569"/>
      <c r="Y45" s="569"/>
      <c r="Z45" s="570"/>
      <c r="AA45" s="573"/>
      <c r="AB45" s="573"/>
      <c r="AC45" s="573"/>
      <c r="AD45" s="573"/>
      <c r="AE45" s="573"/>
      <c r="AF45" s="573"/>
      <c r="AG45" s="573"/>
      <c r="AH45" s="574"/>
    </row>
    <row r="46" spans="1:34" ht="14.85" customHeight="1" x14ac:dyDescent="0.15">
      <c r="A46" s="149"/>
      <c r="B46" s="121"/>
      <c r="C46" s="127"/>
      <c r="D46" s="127"/>
      <c r="E46" s="577"/>
      <c r="F46" s="577"/>
      <c r="G46" s="577"/>
      <c r="H46" s="577"/>
      <c r="I46" s="577"/>
      <c r="J46" s="577"/>
      <c r="K46" s="577"/>
      <c r="L46" s="578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9"/>
    </row>
    <row r="47" spans="1:34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H47" s="96"/>
    </row>
    <row r="48" spans="1:34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県央共同アスコン　昭和・鹿島・東亜道路共同企業体</v>
      </c>
      <c r="AA48" s="464"/>
      <c r="AB48" s="464"/>
      <c r="AC48" s="464"/>
      <c r="AD48" s="464"/>
      <c r="AE48" s="464"/>
      <c r="AF48" s="464"/>
      <c r="AG48" s="464"/>
      <c r="AH48" s="465"/>
    </row>
    <row r="49" spans="1:36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6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G50" s="163" t="s">
        <v>70</v>
      </c>
      <c r="AH50" s="96"/>
    </row>
    <row r="51" spans="1:36" ht="14.85" customHeight="1" x14ac:dyDescent="0.15">
      <c r="A51" s="173" t="s">
        <v>75</v>
      </c>
      <c r="B51" s="174"/>
      <c r="C51" s="174"/>
      <c r="D51" s="175"/>
      <c r="E51" s="480">
        <f>+$E$13</f>
        <v>3862110000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H51" s="96"/>
    </row>
    <row r="52" spans="1:36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81" t="s">
        <v>73</v>
      </c>
      <c r="AD52" s="81"/>
      <c r="AE52" s="487" t="str">
        <f>+$AE$14</f>
        <v>昭和 太郎</v>
      </c>
      <c r="AF52" s="487"/>
      <c r="AG52" s="487"/>
      <c r="AH52" s="488"/>
    </row>
    <row r="53" spans="1:36" ht="14.85" customHeight="1" x14ac:dyDescent="0.15">
      <c r="A53" s="141"/>
      <c r="B53" s="141"/>
      <c r="C53" s="141"/>
      <c r="D53" s="142"/>
      <c r="E53" s="143"/>
      <c r="F53" s="143"/>
      <c r="G53" s="143"/>
      <c r="H53" s="143"/>
      <c r="I53" s="2"/>
      <c r="J53" s="2"/>
      <c r="K53" s="2"/>
      <c r="L53" s="2"/>
      <c r="M53" s="2"/>
      <c r="N53" s="120"/>
      <c r="O53" s="120"/>
      <c r="P53" s="9"/>
      <c r="Q53" s="130"/>
      <c r="R53" s="130"/>
      <c r="S53" s="2"/>
      <c r="T53" s="2"/>
      <c r="U53" s="2"/>
      <c r="V53" s="2"/>
      <c r="W53" s="2"/>
      <c r="AG53" s="144"/>
      <c r="AH53" s="144"/>
    </row>
    <row r="54" spans="1:36" s="145" customFormat="1" ht="14.85" customHeight="1" x14ac:dyDescent="0.15">
      <c r="A54" s="489" t="s">
        <v>76</v>
      </c>
      <c r="B54" s="490"/>
      <c r="C54" s="489" t="s">
        <v>65</v>
      </c>
      <c r="D54" s="490"/>
      <c r="E54" s="493" t="s">
        <v>83</v>
      </c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5"/>
      <c r="U54" s="499" t="s">
        <v>77</v>
      </c>
      <c r="V54" s="500"/>
      <c r="W54" s="499" t="s">
        <v>78</v>
      </c>
      <c r="X54" s="500"/>
      <c r="Y54" s="499" t="s">
        <v>79</v>
      </c>
      <c r="Z54" s="503"/>
      <c r="AA54" s="503"/>
      <c r="AB54" s="500"/>
      <c r="AC54" s="499" t="s">
        <v>80</v>
      </c>
      <c r="AD54" s="503"/>
      <c r="AE54" s="503"/>
      <c r="AF54" s="500"/>
      <c r="AG54" s="499" t="s">
        <v>81</v>
      </c>
      <c r="AH54" s="500"/>
      <c r="AI54" s="164"/>
      <c r="AJ54" s="98"/>
    </row>
    <row r="55" spans="1:36" s="145" customFormat="1" ht="14.85" customHeight="1" x14ac:dyDescent="0.15">
      <c r="A55" s="491"/>
      <c r="B55" s="492"/>
      <c r="C55" s="491"/>
      <c r="D55" s="492"/>
      <c r="E55" s="496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8"/>
      <c r="U55" s="501"/>
      <c r="V55" s="502"/>
      <c r="W55" s="501"/>
      <c r="X55" s="502"/>
      <c r="Y55" s="501"/>
      <c r="Z55" s="504"/>
      <c r="AA55" s="504"/>
      <c r="AB55" s="502"/>
      <c r="AC55" s="501"/>
      <c r="AD55" s="504"/>
      <c r="AE55" s="504"/>
      <c r="AF55" s="502"/>
      <c r="AG55" s="501"/>
      <c r="AH55" s="502"/>
      <c r="AI55" s="164"/>
      <c r="AJ55" s="98"/>
    </row>
    <row r="56" spans="1:36" s="145" customFormat="1" ht="14.85" customHeight="1" x14ac:dyDescent="0.15">
      <c r="A56" s="434">
        <f>+$A$18</f>
        <v>10</v>
      </c>
      <c r="B56" s="435"/>
      <c r="C56" s="434">
        <f>+$C$18</f>
        <v>16</v>
      </c>
      <c r="D56" s="435"/>
      <c r="E56" s="438" t="str">
        <f>+$E$18</f>
        <v>道路工事一式</v>
      </c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40"/>
      <c r="T56" s="441"/>
      <c r="U56" s="446">
        <f>+$U$18</f>
        <v>1</v>
      </c>
      <c r="V56" s="447"/>
      <c r="W56" s="450" t="str">
        <f>+$W$18</f>
        <v>式</v>
      </c>
      <c r="X56" s="451"/>
      <c r="Y56" s="454">
        <f>+$Y$18</f>
        <v>900000000</v>
      </c>
      <c r="Z56" s="455"/>
      <c r="AA56" s="455"/>
      <c r="AB56" s="456"/>
      <c r="AC56" s="454">
        <f>+$AC$18</f>
        <v>900000000</v>
      </c>
      <c r="AD56" s="455"/>
      <c r="AE56" s="455"/>
      <c r="AF56" s="456"/>
      <c r="AG56" s="479">
        <f>+$AG$18</f>
        <v>0.1</v>
      </c>
      <c r="AH56" s="435"/>
      <c r="AI56" s="165"/>
      <c r="AJ56" s="98"/>
    </row>
    <row r="57" spans="1:36" s="145" customFormat="1" ht="14.85" customHeight="1" x14ac:dyDescent="0.15">
      <c r="A57" s="436"/>
      <c r="B57" s="437"/>
      <c r="C57" s="436"/>
      <c r="D57" s="437"/>
      <c r="E57" s="442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4"/>
      <c r="T57" s="445"/>
      <c r="U57" s="448"/>
      <c r="V57" s="449"/>
      <c r="W57" s="452"/>
      <c r="X57" s="453"/>
      <c r="Y57" s="457"/>
      <c r="Z57" s="458"/>
      <c r="AA57" s="458"/>
      <c r="AB57" s="459"/>
      <c r="AC57" s="457"/>
      <c r="AD57" s="458"/>
      <c r="AE57" s="458"/>
      <c r="AF57" s="459"/>
      <c r="AG57" s="436"/>
      <c r="AH57" s="437"/>
      <c r="AI57" s="164"/>
      <c r="AJ57" s="98"/>
    </row>
    <row r="58" spans="1:36" s="145" customFormat="1" ht="14.85" customHeight="1" x14ac:dyDescent="0.15">
      <c r="A58" s="434">
        <f>+$A$20</f>
        <v>10</v>
      </c>
      <c r="B58" s="435"/>
      <c r="C58" s="434">
        <f>+$C$20</f>
        <v>16</v>
      </c>
      <c r="D58" s="435"/>
      <c r="E58" s="438" t="str">
        <f>+$E$20</f>
        <v>道路工事一式</v>
      </c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40"/>
      <c r="T58" s="441"/>
      <c r="U58" s="446">
        <f>+$U$20</f>
        <v>1</v>
      </c>
      <c r="V58" s="447"/>
      <c r="W58" s="450" t="str">
        <f>+$W$20</f>
        <v>式</v>
      </c>
      <c r="X58" s="451"/>
      <c r="Y58" s="454">
        <f>+$Y$20</f>
        <v>900000000</v>
      </c>
      <c r="Z58" s="455"/>
      <c r="AA58" s="455"/>
      <c r="AB58" s="456"/>
      <c r="AC58" s="454">
        <f>+$AC$20</f>
        <v>900000000</v>
      </c>
      <c r="AD58" s="455"/>
      <c r="AE58" s="455"/>
      <c r="AF58" s="456"/>
      <c r="AG58" s="479">
        <f>+$AG$20</f>
        <v>0.1</v>
      </c>
      <c r="AH58" s="435"/>
      <c r="AI58" s="165"/>
      <c r="AJ58" s="98"/>
    </row>
    <row r="59" spans="1:36" s="145" customFormat="1" ht="14.85" customHeight="1" x14ac:dyDescent="0.15">
      <c r="A59" s="436"/>
      <c r="B59" s="437"/>
      <c r="C59" s="436"/>
      <c r="D59" s="437"/>
      <c r="E59" s="442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4"/>
      <c r="T59" s="445"/>
      <c r="U59" s="448"/>
      <c r="V59" s="449"/>
      <c r="W59" s="452"/>
      <c r="X59" s="453"/>
      <c r="Y59" s="457"/>
      <c r="Z59" s="458"/>
      <c r="AA59" s="458"/>
      <c r="AB59" s="459"/>
      <c r="AC59" s="457"/>
      <c r="AD59" s="458"/>
      <c r="AE59" s="458"/>
      <c r="AF59" s="459"/>
      <c r="AG59" s="436"/>
      <c r="AH59" s="437"/>
      <c r="AI59" s="164"/>
      <c r="AJ59" s="98"/>
    </row>
    <row r="60" spans="1:36" s="145" customFormat="1" ht="14.85" customHeight="1" x14ac:dyDescent="0.15">
      <c r="A60" s="434">
        <f>+$A$22</f>
        <v>10</v>
      </c>
      <c r="B60" s="435"/>
      <c r="C60" s="434">
        <f>+$C$22</f>
        <v>16</v>
      </c>
      <c r="D60" s="435"/>
      <c r="E60" s="438" t="str">
        <f>+$E$22</f>
        <v>道路工事一式</v>
      </c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40"/>
      <c r="T60" s="441"/>
      <c r="U60" s="446">
        <f>+$U$22</f>
        <v>1</v>
      </c>
      <c r="V60" s="447"/>
      <c r="W60" s="450" t="str">
        <f>+$W$22</f>
        <v>式</v>
      </c>
      <c r="X60" s="451"/>
      <c r="Y60" s="454">
        <f>+$Y$22</f>
        <v>900000000</v>
      </c>
      <c r="Z60" s="455"/>
      <c r="AA60" s="455"/>
      <c r="AB60" s="456"/>
      <c r="AC60" s="454">
        <f>+$AC$22</f>
        <v>900000000</v>
      </c>
      <c r="AD60" s="455"/>
      <c r="AE60" s="455"/>
      <c r="AF60" s="456"/>
      <c r="AG60" s="479" t="str">
        <f>+$AG$22</f>
        <v>非</v>
      </c>
      <c r="AH60" s="435"/>
      <c r="AI60" s="165"/>
      <c r="AJ60" s="98"/>
    </row>
    <row r="61" spans="1:36" s="145" customFormat="1" ht="14.85" customHeight="1" x14ac:dyDescent="0.15">
      <c r="A61" s="436"/>
      <c r="B61" s="437"/>
      <c r="C61" s="436"/>
      <c r="D61" s="437"/>
      <c r="E61" s="442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4"/>
      <c r="T61" s="445"/>
      <c r="U61" s="448"/>
      <c r="V61" s="449"/>
      <c r="W61" s="452"/>
      <c r="X61" s="453"/>
      <c r="Y61" s="457"/>
      <c r="Z61" s="458"/>
      <c r="AA61" s="458"/>
      <c r="AB61" s="459"/>
      <c r="AC61" s="457"/>
      <c r="AD61" s="458"/>
      <c r="AE61" s="458"/>
      <c r="AF61" s="459"/>
      <c r="AG61" s="436"/>
      <c r="AH61" s="437"/>
      <c r="AI61" s="164"/>
      <c r="AJ61" s="98"/>
    </row>
    <row r="62" spans="1:36" s="145" customFormat="1" ht="14.85" customHeight="1" x14ac:dyDescent="0.15">
      <c r="A62" s="434">
        <f>+$A$24</f>
        <v>10</v>
      </c>
      <c r="B62" s="435"/>
      <c r="C62" s="434">
        <f>+$C$24</f>
        <v>16</v>
      </c>
      <c r="D62" s="435"/>
      <c r="E62" s="438" t="str">
        <f>+$E$24</f>
        <v>道路工事一式</v>
      </c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40"/>
      <c r="T62" s="441"/>
      <c r="U62" s="446">
        <f>+$U$24</f>
        <v>1</v>
      </c>
      <c r="V62" s="447"/>
      <c r="W62" s="450" t="str">
        <f>+$W$24</f>
        <v>式</v>
      </c>
      <c r="X62" s="451"/>
      <c r="Y62" s="454">
        <f>+$Y$24</f>
        <v>900000000</v>
      </c>
      <c r="Z62" s="455"/>
      <c r="AA62" s="455"/>
      <c r="AB62" s="456"/>
      <c r="AC62" s="454">
        <f>+$AC$24</f>
        <v>900000000</v>
      </c>
      <c r="AD62" s="455"/>
      <c r="AE62" s="455"/>
      <c r="AF62" s="456"/>
      <c r="AG62" s="479">
        <f>+$AG$24</f>
        <v>0.08</v>
      </c>
      <c r="AH62" s="435"/>
      <c r="AI62" s="164"/>
      <c r="AJ62" s="98"/>
    </row>
    <row r="63" spans="1:36" s="145" customFormat="1" ht="14.85" customHeight="1" x14ac:dyDescent="0.15">
      <c r="A63" s="436"/>
      <c r="B63" s="437"/>
      <c r="C63" s="436"/>
      <c r="D63" s="437"/>
      <c r="E63" s="442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4"/>
      <c r="T63" s="445"/>
      <c r="U63" s="448"/>
      <c r="V63" s="449"/>
      <c r="W63" s="452"/>
      <c r="X63" s="453"/>
      <c r="Y63" s="457"/>
      <c r="Z63" s="458"/>
      <c r="AA63" s="458"/>
      <c r="AB63" s="459"/>
      <c r="AC63" s="457"/>
      <c r="AD63" s="458"/>
      <c r="AE63" s="458"/>
      <c r="AF63" s="459"/>
      <c r="AG63" s="436"/>
      <c r="AH63" s="437"/>
      <c r="AI63" s="164"/>
      <c r="AJ63" s="98"/>
    </row>
    <row r="64" spans="1:36" s="145" customFormat="1" ht="14.85" customHeight="1" x14ac:dyDescent="0.15">
      <c r="A64" s="434">
        <f>+$A$26</f>
        <v>10</v>
      </c>
      <c r="B64" s="435"/>
      <c r="C64" s="434">
        <f>+$C$26</f>
        <v>16</v>
      </c>
      <c r="D64" s="435"/>
      <c r="E64" s="438" t="str">
        <f>+$E$26</f>
        <v>道路工事一式</v>
      </c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40"/>
      <c r="T64" s="441"/>
      <c r="U64" s="446">
        <f>+$U$26</f>
        <v>1</v>
      </c>
      <c r="V64" s="447"/>
      <c r="W64" s="450" t="str">
        <f>+$W$26</f>
        <v>個</v>
      </c>
      <c r="X64" s="451"/>
      <c r="Y64" s="454">
        <f>+$Y$26</f>
        <v>10000000</v>
      </c>
      <c r="Z64" s="455"/>
      <c r="AA64" s="455"/>
      <c r="AB64" s="456"/>
      <c r="AC64" s="454">
        <f>+$AC$26</f>
        <v>10000000</v>
      </c>
      <c r="AD64" s="455"/>
      <c r="AE64" s="455"/>
      <c r="AF64" s="456"/>
      <c r="AG64" s="579" t="str">
        <f>+$AG$26</f>
        <v>非</v>
      </c>
      <c r="AH64" s="580"/>
      <c r="AI64" s="164"/>
      <c r="AJ64" s="98"/>
    </row>
    <row r="65" spans="1:36" s="145" customFormat="1" ht="14.85" customHeight="1" x14ac:dyDescent="0.15">
      <c r="A65" s="436"/>
      <c r="B65" s="437"/>
      <c r="C65" s="436"/>
      <c r="D65" s="437"/>
      <c r="E65" s="442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4"/>
      <c r="T65" s="445"/>
      <c r="U65" s="448"/>
      <c r="V65" s="449"/>
      <c r="W65" s="452"/>
      <c r="X65" s="453"/>
      <c r="Y65" s="457"/>
      <c r="Z65" s="458"/>
      <c r="AA65" s="458"/>
      <c r="AB65" s="459"/>
      <c r="AC65" s="457"/>
      <c r="AD65" s="458"/>
      <c r="AE65" s="458"/>
      <c r="AF65" s="459"/>
      <c r="AG65" s="581"/>
      <c r="AH65" s="582"/>
      <c r="AI65" s="164"/>
      <c r="AJ65" s="98"/>
    </row>
    <row r="66" spans="1:36" s="145" customFormat="1" ht="14.85" customHeight="1" x14ac:dyDescent="0.15">
      <c r="A66" s="434">
        <f>+$A$28</f>
        <v>10</v>
      </c>
      <c r="B66" s="435"/>
      <c r="C66" s="434">
        <f>+$C$28</f>
        <v>16</v>
      </c>
      <c r="D66" s="435"/>
      <c r="E66" s="438" t="str">
        <f>+$E$28</f>
        <v>道路工事一式</v>
      </c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40"/>
      <c r="T66" s="441"/>
      <c r="U66" s="446">
        <f>+$U$28</f>
        <v>1</v>
      </c>
      <c r="V66" s="447"/>
      <c r="W66" s="509" t="str">
        <f>+$W$28</f>
        <v>個</v>
      </c>
      <c r="X66" s="510"/>
      <c r="Y66" s="528">
        <f>+$Y$28</f>
        <v>100000</v>
      </c>
      <c r="Z66" s="529"/>
      <c r="AA66" s="529"/>
      <c r="AB66" s="530"/>
      <c r="AC66" s="528">
        <f>+$AC$28</f>
        <v>100000</v>
      </c>
      <c r="AD66" s="529"/>
      <c r="AE66" s="529"/>
      <c r="AF66" s="530"/>
      <c r="AG66" s="583">
        <f>+$AG$28</f>
        <v>0.1</v>
      </c>
      <c r="AH66" s="584"/>
      <c r="AI66" s="164"/>
      <c r="AJ66" s="98"/>
    </row>
    <row r="67" spans="1:36" s="145" customFormat="1" ht="14.85" customHeight="1" x14ac:dyDescent="0.15">
      <c r="A67" s="436"/>
      <c r="B67" s="437"/>
      <c r="C67" s="436"/>
      <c r="D67" s="437"/>
      <c r="E67" s="442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4"/>
      <c r="T67" s="445"/>
      <c r="U67" s="448"/>
      <c r="V67" s="449"/>
      <c r="W67" s="511"/>
      <c r="X67" s="512"/>
      <c r="Y67" s="531"/>
      <c r="Z67" s="532"/>
      <c r="AA67" s="532"/>
      <c r="AB67" s="533"/>
      <c r="AC67" s="531"/>
      <c r="AD67" s="532"/>
      <c r="AE67" s="532"/>
      <c r="AF67" s="533"/>
      <c r="AG67" s="585"/>
      <c r="AH67" s="586"/>
      <c r="AI67" s="164"/>
      <c r="AJ67" s="98"/>
    </row>
    <row r="68" spans="1:36" ht="14.85" customHeight="1" x14ac:dyDescent="0.2">
      <c r="A68" s="68"/>
      <c r="B68" s="70"/>
      <c r="C68" s="17"/>
      <c r="D68" s="17"/>
      <c r="E68" s="18"/>
      <c r="F68" s="17"/>
      <c r="G68" s="17"/>
      <c r="H68" s="17"/>
      <c r="I68" s="17"/>
      <c r="J68" s="18"/>
      <c r="K68" s="17"/>
      <c r="L68" s="17"/>
      <c r="M68" s="17"/>
      <c r="N68" s="17"/>
      <c r="O68" s="135"/>
      <c r="P68" s="136"/>
      <c r="Q68" s="136"/>
      <c r="R68" s="153"/>
      <c r="S68" s="154"/>
      <c r="T68" s="154"/>
      <c r="U68" s="154"/>
      <c r="V68" s="154"/>
      <c r="W68" s="155"/>
      <c r="X68" s="155"/>
      <c r="Y68" s="155"/>
      <c r="Z68" s="155"/>
      <c r="AA68" s="155"/>
      <c r="AB68" s="156"/>
      <c r="AC68" s="156"/>
      <c r="AD68" s="156"/>
      <c r="AE68" s="156"/>
      <c r="AF68" s="156"/>
      <c r="AG68" s="81"/>
      <c r="AH68" s="81"/>
    </row>
    <row r="69" spans="1:36" ht="14.85" customHeight="1" x14ac:dyDescent="0.4">
      <c r="A69" s="68"/>
      <c r="B69" s="70"/>
      <c r="C69" s="20"/>
      <c r="D69" s="2"/>
      <c r="E69" s="2"/>
      <c r="F69" s="20"/>
      <c r="G69" s="2"/>
      <c r="H69" s="20"/>
      <c r="I69" s="2"/>
      <c r="J69" s="2"/>
      <c r="K69" s="17"/>
      <c r="L69" s="17"/>
      <c r="M69" s="17"/>
      <c r="N69" s="17"/>
      <c r="O69" s="2"/>
      <c r="P69" s="2"/>
      <c r="Q69" s="2"/>
      <c r="R69" s="2"/>
      <c r="S69" s="513"/>
      <c r="T69" s="514"/>
      <c r="U69" s="514"/>
      <c r="V69" s="515"/>
      <c r="W69" s="167" t="s">
        <v>80</v>
      </c>
      <c r="X69" s="168"/>
      <c r="Y69" s="168"/>
      <c r="Z69" s="168"/>
      <c r="AA69" s="169" t="s">
        <v>35</v>
      </c>
      <c r="AB69" s="170"/>
      <c r="AC69" s="170"/>
      <c r="AD69" s="171"/>
      <c r="AE69" s="167" t="s">
        <v>87</v>
      </c>
      <c r="AF69" s="168"/>
      <c r="AG69" s="167"/>
      <c r="AH69" s="172"/>
    </row>
    <row r="70" spans="1:36" ht="14.85" customHeight="1" x14ac:dyDescent="0.15">
      <c r="A70" s="68"/>
      <c r="B70" s="69"/>
      <c r="C70" s="66"/>
      <c r="D70" s="2"/>
      <c r="E70" s="2"/>
      <c r="F70" s="2"/>
      <c r="G70" s="2"/>
      <c r="H70" s="2"/>
      <c r="I70" s="2"/>
      <c r="J70" s="2"/>
      <c r="K70" s="20"/>
      <c r="L70" s="2"/>
      <c r="M70" s="20"/>
      <c r="N70" s="2"/>
      <c r="O70" s="67"/>
      <c r="P70" s="67"/>
      <c r="Q70" s="67"/>
      <c r="R70" s="67"/>
      <c r="S70" s="466" t="s">
        <v>85</v>
      </c>
      <c r="T70" s="467"/>
      <c r="U70" s="467"/>
      <c r="V70" s="468"/>
      <c r="W70" s="472">
        <f>+$W$32</f>
        <v>1800100000</v>
      </c>
      <c r="X70" s="473"/>
      <c r="Y70" s="473"/>
      <c r="Z70" s="474"/>
      <c r="AA70" s="472">
        <f>+$AA$32</f>
        <v>180010000</v>
      </c>
      <c r="AB70" s="473"/>
      <c r="AC70" s="473"/>
      <c r="AD70" s="474"/>
      <c r="AE70" s="472">
        <f>+$AE$32</f>
        <v>1980110000</v>
      </c>
      <c r="AF70" s="473"/>
      <c r="AG70" s="473"/>
      <c r="AH70" s="474"/>
    </row>
    <row r="71" spans="1:36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469"/>
      <c r="T71" s="470"/>
      <c r="U71" s="470"/>
      <c r="V71" s="471"/>
      <c r="W71" s="475"/>
      <c r="X71" s="476"/>
      <c r="Y71" s="476"/>
      <c r="Z71" s="477"/>
      <c r="AA71" s="475"/>
      <c r="AB71" s="476"/>
      <c r="AC71" s="476"/>
      <c r="AD71" s="477"/>
      <c r="AE71" s="475"/>
      <c r="AF71" s="476"/>
      <c r="AG71" s="476"/>
      <c r="AH71" s="477"/>
    </row>
    <row r="72" spans="1:36" ht="14.85" customHeight="1" x14ac:dyDescent="0.15">
      <c r="A72" s="68"/>
      <c r="B72" s="6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478" t="s">
        <v>86</v>
      </c>
      <c r="T72" s="467"/>
      <c r="U72" s="467"/>
      <c r="V72" s="468"/>
      <c r="W72" s="472">
        <f>+$W$34</f>
        <v>900000000</v>
      </c>
      <c r="X72" s="473"/>
      <c r="Y72" s="473"/>
      <c r="Z72" s="474"/>
      <c r="AA72" s="472">
        <f>+$AA$34</f>
        <v>72000000</v>
      </c>
      <c r="AB72" s="473"/>
      <c r="AC72" s="473"/>
      <c r="AD72" s="474"/>
      <c r="AE72" s="472">
        <f>+$AE$34</f>
        <v>972000000</v>
      </c>
      <c r="AF72" s="473"/>
      <c r="AG72" s="473"/>
      <c r="AH72" s="474"/>
    </row>
    <row r="73" spans="1:36" ht="14.85" customHeight="1" x14ac:dyDescent="0.15"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469"/>
      <c r="T73" s="470"/>
      <c r="U73" s="470"/>
      <c r="V73" s="471"/>
      <c r="W73" s="475"/>
      <c r="X73" s="476"/>
      <c r="Y73" s="476"/>
      <c r="Z73" s="477"/>
      <c r="AA73" s="475"/>
      <c r="AB73" s="476"/>
      <c r="AC73" s="476"/>
      <c r="AD73" s="477"/>
      <c r="AE73" s="475"/>
      <c r="AF73" s="476"/>
      <c r="AG73" s="476"/>
      <c r="AH73" s="477"/>
    </row>
    <row r="74" spans="1:36" ht="14.85" customHeight="1" x14ac:dyDescent="0.15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478" t="s">
        <v>84</v>
      </c>
      <c r="T74" s="467"/>
      <c r="U74" s="467"/>
      <c r="V74" s="468"/>
      <c r="W74" s="472">
        <f>+$W$36</f>
        <v>910000000</v>
      </c>
      <c r="X74" s="473"/>
      <c r="Y74" s="473"/>
      <c r="Z74" s="474"/>
      <c r="AA74" s="559">
        <f>+$AA$36</f>
        <v>0</v>
      </c>
      <c r="AB74" s="560"/>
      <c r="AC74" s="560"/>
      <c r="AD74" s="561"/>
      <c r="AE74" s="472">
        <f>+$AE$36</f>
        <v>910000000</v>
      </c>
      <c r="AF74" s="473"/>
      <c r="AG74" s="473"/>
      <c r="AH74" s="474"/>
    </row>
    <row r="75" spans="1:36" ht="14.85" customHeight="1" x14ac:dyDescent="0.15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469"/>
      <c r="T75" s="470"/>
      <c r="U75" s="470"/>
      <c r="V75" s="471"/>
      <c r="W75" s="475"/>
      <c r="X75" s="476"/>
      <c r="Y75" s="476"/>
      <c r="Z75" s="477"/>
      <c r="AA75" s="562"/>
      <c r="AB75" s="563"/>
      <c r="AC75" s="563"/>
      <c r="AD75" s="564"/>
      <c r="AE75" s="475"/>
      <c r="AF75" s="476"/>
      <c r="AG75" s="476"/>
      <c r="AH75" s="477"/>
    </row>
    <row r="76" spans="1:36" ht="15" customHeight="1" x14ac:dyDescent="0.15"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67"/>
      <c r="T76" s="67"/>
      <c r="U76" s="67"/>
      <c r="V76" s="67"/>
      <c r="W76" s="67"/>
    </row>
    <row r="77" spans="1:36" ht="14.85" customHeight="1" x14ac:dyDescent="0.4">
      <c r="A77" s="534" t="s">
        <v>93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</row>
    <row r="78" spans="1:36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</row>
    <row r="79" spans="1:36" ht="14.85" customHeight="1" x14ac:dyDescent="0.15">
      <c r="A79" s="160" t="str">
        <f>+$A$3</f>
        <v>昭和建設株式会社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81" t="s">
        <v>63</v>
      </c>
      <c r="AC79" s="487">
        <f>+$AC$3</f>
        <v>6</v>
      </c>
      <c r="AD79" s="487"/>
      <c r="AE79" s="81" t="s">
        <v>64</v>
      </c>
      <c r="AF79" s="487">
        <f>+$AF$3</f>
        <v>5</v>
      </c>
      <c r="AG79" s="487"/>
      <c r="AH79" s="81" t="s">
        <v>65</v>
      </c>
    </row>
    <row r="80" spans="1:36" ht="14.85" customHeight="1" x14ac:dyDescent="0.15">
      <c r="A80" s="160"/>
      <c r="B80" s="432" t="str">
        <f>+$B$42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535" t="str">
        <f>+$AA$4</f>
        <v>82402</v>
      </c>
      <c r="AB80" s="535"/>
      <c r="AC80" s="535"/>
      <c r="AD80" s="535"/>
      <c r="AE80" s="535"/>
      <c r="AF80" s="535"/>
      <c r="AG80" s="535"/>
      <c r="AH80" s="536"/>
    </row>
    <row r="81" spans="1:36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537"/>
      <c r="AB81" s="537"/>
      <c r="AC81" s="537"/>
      <c r="AD81" s="537"/>
      <c r="AE81" s="537"/>
      <c r="AF81" s="537"/>
      <c r="AG81" s="537"/>
      <c r="AH81" s="538"/>
    </row>
    <row r="82" spans="1:36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565" t="s">
        <v>91</v>
      </c>
      <c r="X82" s="566"/>
      <c r="Y82" s="566"/>
      <c r="Z82" s="567"/>
      <c r="AA82" s="571">
        <f>+$AA$6</f>
        <v>1234567890123</v>
      </c>
      <c r="AB82" s="571"/>
      <c r="AC82" s="571"/>
      <c r="AD82" s="571"/>
      <c r="AE82" s="571"/>
      <c r="AF82" s="571"/>
      <c r="AG82" s="571"/>
      <c r="AH82" s="572"/>
    </row>
    <row r="83" spans="1:36" ht="14.85" customHeight="1" x14ac:dyDescent="0.15">
      <c r="A83" s="138" t="s">
        <v>60</v>
      </c>
      <c r="B83" s="124"/>
      <c r="C83" s="125"/>
      <c r="D83" s="125"/>
      <c r="E83" s="575" t="str">
        <f>+$E$7</f>
        <v>SD2100017</v>
      </c>
      <c r="F83" s="575"/>
      <c r="G83" s="575"/>
      <c r="H83" s="575"/>
      <c r="I83" s="575"/>
      <c r="J83" s="575"/>
      <c r="K83" s="575"/>
      <c r="L83" s="576"/>
      <c r="M83" s="2"/>
      <c r="N83" s="122"/>
      <c r="O83" s="130"/>
      <c r="P83" s="130"/>
      <c r="Q83" s="130"/>
      <c r="R83" s="130"/>
      <c r="T83" s="9"/>
      <c r="V83" s="96"/>
      <c r="W83" s="568"/>
      <c r="X83" s="569"/>
      <c r="Y83" s="569"/>
      <c r="Z83" s="570"/>
      <c r="AA83" s="573"/>
      <c r="AB83" s="573"/>
      <c r="AC83" s="573"/>
      <c r="AD83" s="573"/>
      <c r="AE83" s="573"/>
      <c r="AF83" s="573"/>
      <c r="AG83" s="573"/>
      <c r="AH83" s="574"/>
    </row>
    <row r="84" spans="1:36" ht="14.85" customHeight="1" x14ac:dyDescent="0.15">
      <c r="A84" s="149"/>
      <c r="B84" s="121"/>
      <c r="C84" s="127"/>
      <c r="D84" s="127"/>
      <c r="E84" s="577"/>
      <c r="F84" s="577"/>
      <c r="G84" s="577"/>
      <c r="H84" s="577"/>
      <c r="I84" s="577"/>
      <c r="J84" s="577"/>
      <c r="K84" s="577"/>
      <c r="L84" s="578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9"/>
    </row>
    <row r="85" spans="1:36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H85" s="96"/>
    </row>
    <row r="86" spans="1:36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県央共同アスコン　昭和・鹿島・東亜道路共同企業体</v>
      </c>
      <c r="AA86" s="464"/>
      <c r="AB86" s="464"/>
      <c r="AC86" s="464"/>
      <c r="AD86" s="464"/>
      <c r="AE86" s="464"/>
      <c r="AF86" s="464"/>
      <c r="AG86" s="464"/>
      <c r="AH86" s="465"/>
    </row>
    <row r="87" spans="1:36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5"/>
    </row>
    <row r="88" spans="1:36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G88" s="163" t="s">
        <v>70</v>
      </c>
      <c r="AH88" s="96"/>
    </row>
    <row r="89" spans="1:36" ht="14.85" customHeight="1" x14ac:dyDescent="0.15">
      <c r="A89" s="173" t="s">
        <v>75</v>
      </c>
      <c r="B89" s="174"/>
      <c r="C89" s="174"/>
      <c r="D89" s="175"/>
      <c r="E89" s="480">
        <f>+$E$13</f>
        <v>3862110000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H89" s="96"/>
    </row>
    <row r="90" spans="1:36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81" t="s">
        <v>73</v>
      </c>
      <c r="AD90" s="81"/>
      <c r="AE90" s="487" t="str">
        <f>+$AE$14</f>
        <v>昭和 太郎</v>
      </c>
      <c r="AF90" s="487"/>
      <c r="AG90" s="487"/>
      <c r="AH90" s="488"/>
    </row>
    <row r="91" spans="1:36" ht="14.85" customHeight="1" x14ac:dyDescent="0.15">
      <c r="A91" s="141"/>
      <c r="B91" s="141"/>
      <c r="C91" s="141"/>
      <c r="D91" s="142"/>
      <c r="E91" s="143"/>
      <c r="F91" s="143"/>
      <c r="G91" s="143"/>
      <c r="H91" s="143"/>
      <c r="I91" s="2"/>
      <c r="J91" s="2"/>
      <c r="K91" s="2"/>
      <c r="L91" s="2"/>
      <c r="M91" s="2"/>
      <c r="N91" s="120"/>
      <c r="O91" s="120"/>
      <c r="P91" s="9"/>
      <c r="Q91" s="130"/>
      <c r="R91" s="130"/>
      <c r="S91" s="2"/>
      <c r="T91" s="2"/>
      <c r="U91" s="2"/>
      <c r="V91" s="2"/>
      <c r="W91" s="2"/>
      <c r="AG91" s="144"/>
      <c r="AH91" s="144"/>
    </row>
    <row r="92" spans="1:36" s="145" customFormat="1" ht="14.85" customHeight="1" x14ac:dyDescent="0.15">
      <c r="A92" s="489" t="s">
        <v>76</v>
      </c>
      <c r="B92" s="490"/>
      <c r="C92" s="489" t="s">
        <v>65</v>
      </c>
      <c r="D92" s="490"/>
      <c r="E92" s="493" t="s">
        <v>83</v>
      </c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5"/>
      <c r="U92" s="499" t="s">
        <v>77</v>
      </c>
      <c r="V92" s="500"/>
      <c r="W92" s="499" t="s">
        <v>78</v>
      </c>
      <c r="X92" s="500"/>
      <c r="Y92" s="499" t="s">
        <v>79</v>
      </c>
      <c r="Z92" s="503"/>
      <c r="AA92" s="503"/>
      <c r="AB92" s="500"/>
      <c r="AC92" s="499" t="s">
        <v>80</v>
      </c>
      <c r="AD92" s="503"/>
      <c r="AE92" s="503"/>
      <c r="AF92" s="500"/>
      <c r="AG92" s="499" t="s">
        <v>81</v>
      </c>
      <c r="AH92" s="500"/>
      <c r="AI92" s="164"/>
      <c r="AJ92" s="98"/>
    </row>
    <row r="93" spans="1:36" s="145" customFormat="1" ht="14.85" customHeight="1" x14ac:dyDescent="0.15">
      <c r="A93" s="491"/>
      <c r="B93" s="492"/>
      <c r="C93" s="491"/>
      <c r="D93" s="492"/>
      <c r="E93" s="496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8"/>
      <c r="U93" s="501"/>
      <c r="V93" s="502"/>
      <c r="W93" s="501"/>
      <c r="X93" s="502"/>
      <c r="Y93" s="501"/>
      <c r="Z93" s="504"/>
      <c r="AA93" s="504"/>
      <c r="AB93" s="502"/>
      <c r="AC93" s="501"/>
      <c r="AD93" s="504"/>
      <c r="AE93" s="504"/>
      <c r="AF93" s="502"/>
      <c r="AG93" s="501"/>
      <c r="AH93" s="502"/>
      <c r="AI93" s="164"/>
      <c r="AJ93" s="98"/>
    </row>
    <row r="94" spans="1:36" s="145" customFormat="1" ht="14.85" customHeight="1" x14ac:dyDescent="0.15">
      <c r="A94" s="434">
        <f>+$A$18</f>
        <v>10</v>
      </c>
      <c r="B94" s="435"/>
      <c r="C94" s="434">
        <f>+$C$18</f>
        <v>16</v>
      </c>
      <c r="D94" s="435"/>
      <c r="E94" s="438" t="str">
        <f>+$E$18</f>
        <v>道路工事一式</v>
      </c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40"/>
      <c r="T94" s="441"/>
      <c r="U94" s="446">
        <f>+$U$18</f>
        <v>1</v>
      </c>
      <c r="V94" s="447"/>
      <c r="W94" s="450" t="str">
        <f>+$W$18</f>
        <v>式</v>
      </c>
      <c r="X94" s="451"/>
      <c r="Y94" s="454">
        <f>+$Y$18</f>
        <v>900000000</v>
      </c>
      <c r="Z94" s="455"/>
      <c r="AA94" s="455"/>
      <c r="AB94" s="456"/>
      <c r="AC94" s="454">
        <f>+$AC$18</f>
        <v>900000000</v>
      </c>
      <c r="AD94" s="455"/>
      <c r="AE94" s="455"/>
      <c r="AF94" s="456"/>
      <c r="AG94" s="479">
        <f>+$AG$18</f>
        <v>0.1</v>
      </c>
      <c r="AH94" s="435"/>
      <c r="AI94" s="165"/>
      <c r="AJ94" s="98"/>
    </row>
    <row r="95" spans="1:36" s="145" customFormat="1" ht="14.85" customHeight="1" x14ac:dyDescent="0.15">
      <c r="A95" s="436"/>
      <c r="B95" s="437"/>
      <c r="C95" s="436"/>
      <c r="D95" s="437"/>
      <c r="E95" s="442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4"/>
      <c r="T95" s="445"/>
      <c r="U95" s="448"/>
      <c r="V95" s="449"/>
      <c r="W95" s="452"/>
      <c r="X95" s="453"/>
      <c r="Y95" s="457"/>
      <c r="Z95" s="458"/>
      <c r="AA95" s="458"/>
      <c r="AB95" s="459"/>
      <c r="AC95" s="457"/>
      <c r="AD95" s="458"/>
      <c r="AE95" s="458"/>
      <c r="AF95" s="459"/>
      <c r="AG95" s="436"/>
      <c r="AH95" s="437"/>
      <c r="AI95" s="164"/>
      <c r="AJ95" s="98"/>
    </row>
    <row r="96" spans="1:36" s="145" customFormat="1" ht="14.85" customHeight="1" x14ac:dyDescent="0.15">
      <c r="A96" s="434">
        <f>+$A$20</f>
        <v>10</v>
      </c>
      <c r="B96" s="435"/>
      <c r="C96" s="434">
        <f>+$C$20</f>
        <v>16</v>
      </c>
      <c r="D96" s="435"/>
      <c r="E96" s="438" t="str">
        <f>+$E$20</f>
        <v>道路工事一式</v>
      </c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40"/>
      <c r="T96" s="441"/>
      <c r="U96" s="446">
        <f>+$U$20</f>
        <v>1</v>
      </c>
      <c r="V96" s="447"/>
      <c r="W96" s="450" t="str">
        <f>+$W$20</f>
        <v>式</v>
      </c>
      <c r="X96" s="451"/>
      <c r="Y96" s="454">
        <f>+$Y$20</f>
        <v>900000000</v>
      </c>
      <c r="Z96" s="455"/>
      <c r="AA96" s="455"/>
      <c r="AB96" s="456"/>
      <c r="AC96" s="454">
        <f>+$AC$20</f>
        <v>900000000</v>
      </c>
      <c r="AD96" s="455"/>
      <c r="AE96" s="455"/>
      <c r="AF96" s="456"/>
      <c r="AG96" s="479">
        <f>+$AG$20</f>
        <v>0.1</v>
      </c>
      <c r="AH96" s="435"/>
      <c r="AI96" s="165"/>
      <c r="AJ96" s="98"/>
    </row>
    <row r="97" spans="1:36" s="145" customFormat="1" ht="14.85" customHeight="1" x14ac:dyDescent="0.15">
      <c r="A97" s="436"/>
      <c r="B97" s="437"/>
      <c r="C97" s="436"/>
      <c r="D97" s="437"/>
      <c r="E97" s="442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4"/>
      <c r="T97" s="445"/>
      <c r="U97" s="448"/>
      <c r="V97" s="449"/>
      <c r="W97" s="452"/>
      <c r="X97" s="453"/>
      <c r="Y97" s="457"/>
      <c r="Z97" s="458"/>
      <c r="AA97" s="458"/>
      <c r="AB97" s="459"/>
      <c r="AC97" s="457"/>
      <c r="AD97" s="458"/>
      <c r="AE97" s="458"/>
      <c r="AF97" s="459"/>
      <c r="AG97" s="436"/>
      <c r="AH97" s="437"/>
      <c r="AI97" s="164"/>
      <c r="AJ97" s="98"/>
    </row>
    <row r="98" spans="1:36" s="145" customFormat="1" ht="14.85" customHeight="1" x14ac:dyDescent="0.15">
      <c r="A98" s="434">
        <f>+$A$22</f>
        <v>10</v>
      </c>
      <c r="B98" s="435"/>
      <c r="C98" s="434">
        <f>+$C$22</f>
        <v>16</v>
      </c>
      <c r="D98" s="435"/>
      <c r="E98" s="438" t="str">
        <f>+$E$22</f>
        <v>道路工事一式</v>
      </c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40"/>
      <c r="T98" s="441"/>
      <c r="U98" s="446">
        <f>+$U$22</f>
        <v>1</v>
      </c>
      <c r="V98" s="447"/>
      <c r="W98" s="450" t="str">
        <f>+$W$22</f>
        <v>式</v>
      </c>
      <c r="X98" s="451"/>
      <c r="Y98" s="454">
        <f>+$Y$22</f>
        <v>900000000</v>
      </c>
      <c r="Z98" s="455"/>
      <c r="AA98" s="455"/>
      <c r="AB98" s="456"/>
      <c r="AC98" s="454">
        <f>+$AC$22</f>
        <v>900000000</v>
      </c>
      <c r="AD98" s="455"/>
      <c r="AE98" s="455"/>
      <c r="AF98" s="456"/>
      <c r="AG98" s="479" t="str">
        <f>+$AG$22</f>
        <v>非</v>
      </c>
      <c r="AH98" s="435"/>
      <c r="AI98" s="165"/>
      <c r="AJ98" s="98"/>
    </row>
    <row r="99" spans="1:36" s="145" customFormat="1" ht="14.85" customHeight="1" x14ac:dyDescent="0.15">
      <c r="A99" s="436"/>
      <c r="B99" s="437"/>
      <c r="C99" s="436"/>
      <c r="D99" s="437"/>
      <c r="E99" s="442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4"/>
      <c r="T99" s="445"/>
      <c r="U99" s="448"/>
      <c r="V99" s="449"/>
      <c r="W99" s="452"/>
      <c r="X99" s="453"/>
      <c r="Y99" s="457"/>
      <c r="Z99" s="458"/>
      <c r="AA99" s="458"/>
      <c r="AB99" s="459"/>
      <c r="AC99" s="457"/>
      <c r="AD99" s="458"/>
      <c r="AE99" s="458"/>
      <c r="AF99" s="459"/>
      <c r="AG99" s="436"/>
      <c r="AH99" s="437"/>
      <c r="AI99" s="164"/>
      <c r="AJ99" s="98"/>
    </row>
    <row r="100" spans="1:36" s="145" customFormat="1" ht="14.85" customHeight="1" x14ac:dyDescent="0.15">
      <c r="A100" s="434">
        <f>+$A$24</f>
        <v>10</v>
      </c>
      <c r="B100" s="435"/>
      <c r="C100" s="434">
        <f>+$C$24</f>
        <v>16</v>
      </c>
      <c r="D100" s="435"/>
      <c r="E100" s="438" t="str">
        <f>+$E$24</f>
        <v>道路工事一式</v>
      </c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40"/>
      <c r="T100" s="441"/>
      <c r="U100" s="446">
        <f>+$U$24</f>
        <v>1</v>
      </c>
      <c r="V100" s="447"/>
      <c r="W100" s="450" t="str">
        <f>+$W$24</f>
        <v>式</v>
      </c>
      <c r="X100" s="451"/>
      <c r="Y100" s="454">
        <f>+$Y$24</f>
        <v>900000000</v>
      </c>
      <c r="Z100" s="455"/>
      <c r="AA100" s="455"/>
      <c r="AB100" s="456"/>
      <c r="AC100" s="454">
        <f>+$AC$24</f>
        <v>900000000</v>
      </c>
      <c r="AD100" s="455"/>
      <c r="AE100" s="455"/>
      <c r="AF100" s="456"/>
      <c r="AG100" s="479">
        <f>+$AG$24</f>
        <v>0.08</v>
      </c>
      <c r="AH100" s="435"/>
      <c r="AI100" s="164"/>
      <c r="AJ100" s="98"/>
    </row>
    <row r="101" spans="1:36" s="145" customFormat="1" ht="14.85" customHeight="1" x14ac:dyDescent="0.15">
      <c r="A101" s="436"/>
      <c r="B101" s="437"/>
      <c r="C101" s="436"/>
      <c r="D101" s="437"/>
      <c r="E101" s="442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4"/>
      <c r="T101" s="445"/>
      <c r="U101" s="448"/>
      <c r="V101" s="449"/>
      <c r="W101" s="452"/>
      <c r="X101" s="453"/>
      <c r="Y101" s="457"/>
      <c r="Z101" s="458"/>
      <c r="AA101" s="458"/>
      <c r="AB101" s="459"/>
      <c r="AC101" s="457"/>
      <c r="AD101" s="458"/>
      <c r="AE101" s="458"/>
      <c r="AF101" s="459"/>
      <c r="AG101" s="436"/>
      <c r="AH101" s="437"/>
      <c r="AI101" s="164"/>
      <c r="AJ101" s="98"/>
    </row>
    <row r="102" spans="1:36" s="145" customFormat="1" ht="14.85" customHeight="1" x14ac:dyDescent="0.15">
      <c r="A102" s="434">
        <f>+$A$26</f>
        <v>10</v>
      </c>
      <c r="B102" s="435"/>
      <c r="C102" s="434">
        <f>+$C$26</f>
        <v>16</v>
      </c>
      <c r="D102" s="435"/>
      <c r="E102" s="438" t="str">
        <f>+$E$26</f>
        <v>道路工事一式</v>
      </c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40"/>
      <c r="T102" s="441"/>
      <c r="U102" s="446">
        <f>+$U$26</f>
        <v>1</v>
      </c>
      <c r="V102" s="447"/>
      <c r="W102" s="450" t="str">
        <f>+$W$26</f>
        <v>個</v>
      </c>
      <c r="X102" s="451"/>
      <c r="Y102" s="454">
        <f>+$Y$26</f>
        <v>10000000</v>
      </c>
      <c r="Z102" s="455"/>
      <c r="AA102" s="455"/>
      <c r="AB102" s="456"/>
      <c r="AC102" s="454">
        <f>+$AC$26</f>
        <v>10000000</v>
      </c>
      <c r="AD102" s="455"/>
      <c r="AE102" s="455"/>
      <c r="AF102" s="456"/>
      <c r="AG102" s="579" t="str">
        <f>+$AG$26</f>
        <v>非</v>
      </c>
      <c r="AH102" s="580"/>
      <c r="AI102" s="164"/>
      <c r="AJ102" s="98"/>
    </row>
    <row r="103" spans="1:36" s="145" customFormat="1" ht="14.85" customHeight="1" x14ac:dyDescent="0.15">
      <c r="A103" s="436"/>
      <c r="B103" s="437"/>
      <c r="C103" s="436"/>
      <c r="D103" s="437"/>
      <c r="E103" s="442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4"/>
      <c r="T103" s="445"/>
      <c r="U103" s="448"/>
      <c r="V103" s="449"/>
      <c r="W103" s="452"/>
      <c r="X103" s="453"/>
      <c r="Y103" s="457"/>
      <c r="Z103" s="458"/>
      <c r="AA103" s="458"/>
      <c r="AB103" s="459"/>
      <c r="AC103" s="457"/>
      <c r="AD103" s="458"/>
      <c r="AE103" s="458"/>
      <c r="AF103" s="459"/>
      <c r="AG103" s="581"/>
      <c r="AH103" s="582"/>
      <c r="AI103" s="164"/>
      <c r="AJ103" s="98"/>
    </row>
    <row r="104" spans="1:36" s="145" customFormat="1" ht="14.85" customHeight="1" x14ac:dyDescent="0.15">
      <c r="A104" s="434">
        <f>+$A$28</f>
        <v>10</v>
      </c>
      <c r="B104" s="435"/>
      <c r="C104" s="434">
        <f>+$C$28</f>
        <v>16</v>
      </c>
      <c r="D104" s="435"/>
      <c r="E104" s="438" t="str">
        <f>+$E$28</f>
        <v>道路工事一式</v>
      </c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40"/>
      <c r="T104" s="441"/>
      <c r="U104" s="446">
        <f>+$U$28</f>
        <v>1</v>
      </c>
      <c r="V104" s="447"/>
      <c r="W104" s="509" t="str">
        <f>+$W$28</f>
        <v>個</v>
      </c>
      <c r="X104" s="510"/>
      <c r="Y104" s="528">
        <f>+$Y$28</f>
        <v>100000</v>
      </c>
      <c r="Z104" s="529"/>
      <c r="AA104" s="529"/>
      <c r="AB104" s="530"/>
      <c r="AC104" s="528">
        <f>+$AC$28</f>
        <v>100000</v>
      </c>
      <c r="AD104" s="529"/>
      <c r="AE104" s="529"/>
      <c r="AF104" s="530"/>
      <c r="AG104" s="583">
        <f>+$AG$28</f>
        <v>0.1</v>
      </c>
      <c r="AH104" s="584"/>
      <c r="AI104" s="164"/>
      <c r="AJ104" s="98"/>
    </row>
    <row r="105" spans="1:36" s="145" customFormat="1" ht="14.85" customHeight="1" x14ac:dyDescent="0.15">
      <c r="A105" s="436"/>
      <c r="B105" s="437"/>
      <c r="C105" s="436"/>
      <c r="D105" s="437"/>
      <c r="E105" s="442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4"/>
      <c r="T105" s="445"/>
      <c r="U105" s="448"/>
      <c r="V105" s="449"/>
      <c r="W105" s="511"/>
      <c r="X105" s="512"/>
      <c r="Y105" s="531"/>
      <c r="Z105" s="532"/>
      <c r="AA105" s="532"/>
      <c r="AB105" s="533"/>
      <c r="AC105" s="531"/>
      <c r="AD105" s="532"/>
      <c r="AE105" s="532"/>
      <c r="AF105" s="533"/>
      <c r="AG105" s="585"/>
      <c r="AH105" s="586"/>
      <c r="AI105" s="164"/>
      <c r="AJ105" s="98"/>
    </row>
    <row r="106" spans="1:36" ht="14.85" customHeight="1" x14ac:dyDescent="0.2">
      <c r="A106" s="68"/>
      <c r="B106" s="70"/>
      <c r="C106" s="17"/>
      <c r="D106" s="17"/>
      <c r="E106" s="18"/>
      <c r="F106" s="17"/>
      <c r="G106" s="17"/>
      <c r="H106" s="17"/>
      <c r="I106" s="17"/>
      <c r="J106" s="18"/>
      <c r="K106" s="17"/>
      <c r="L106" s="17"/>
      <c r="M106" s="17"/>
      <c r="N106" s="17"/>
      <c r="O106" s="135"/>
      <c r="P106" s="136"/>
      <c r="Q106" s="136"/>
      <c r="R106" s="153"/>
      <c r="S106" s="154"/>
      <c r="T106" s="154"/>
      <c r="U106" s="154"/>
      <c r="V106" s="154"/>
      <c r="W106" s="155"/>
      <c r="X106" s="155"/>
      <c r="Y106" s="155"/>
      <c r="Z106" s="155"/>
      <c r="AA106" s="155"/>
      <c r="AB106" s="156"/>
      <c r="AC106" s="156"/>
      <c r="AD106" s="156"/>
      <c r="AE106" s="156"/>
      <c r="AF106" s="156"/>
      <c r="AG106" s="81"/>
      <c r="AH106" s="81"/>
    </row>
    <row r="107" spans="1:36" ht="14.85" customHeight="1" x14ac:dyDescent="0.4">
      <c r="A107" s="68"/>
      <c r="B107" s="70"/>
      <c r="C107" s="20"/>
      <c r="D107" s="2"/>
      <c r="E107" s="2"/>
      <c r="F107" s="20"/>
      <c r="G107" s="2"/>
      <c r="H107" s="20"/>
      <c r="I107" s="2"/>
      <c r="J107" s="2"/>
      <c r="K107" s="17"/>
      <c r="L107" s="17"/>
      <c r="M107" s="17"/>
      <c r="N107" s="17"/>
      <c r="O107" s="2"/>
      <c r="P107" s="2"/>
      <c r="Q107" s="2"/>
      <c r="R107" s="2"/>
      <c r="S107" s="513"/>
      <c r="T107" s="514"/>
      <c r="U107" s="514"/>
      <c r="V107" s="515"/>
      <c r="W107" s="167" t="s">
        <v>80</v>
      </c>
      <c r="X107" s="168"/>
      <c r="Y107" s="168"/>
      <c r="Z107" s="168"/>
      <c r="AA107" s="169" t="s">
        <v>35</v>
      </c>
      <c r="AB107" s="170"/>
      <c r="AC107" s="170"/>
      <c r="AD107" s="171"/>
      <c r="AE107" s="167" t="s">
        <v>87</v>
      </c>
      <c r="AF107" s="168"/>
      <c r="AG107" s="167"/>
      <c r="AH107" s="172"/>
    </row>
    <row r="108" spans="1:36" ht="14.85" customHeight="1" x14ac:dyDescent="0.15">
      <c r="A108" s="68"/>
      <c r="B108" s="69"/>
      <c r="C108" s="66"/>
      <c r="D108" s="2"/>
      <c r="E108" s="2"/>
      <c r="F108" s="2"/>
      <c r="G108" s="2"/>
      <c r="H108" s="2"/>
      <c r="I108" s="2"/>
      <c r="J108" s="2"/>
      <c r="K108" s="20"/>
      <c r="L108" s="2"/>
      <c r="M108" s="20"/>
      <c r="N108" s="2"/>
      <c r="O108" s="67"/>
      <c r="P108" s="67"/>
      <c r="Q108" s="67"/>
      <c r="R108" s="67"/>
      <c r="S108" s="466" t="s">
        <v>85</v>
      </c>
      <c r="T108" s="467"/>
      <c r="U108" s="467"/>
      <c r="V108" s="468"/>
      <c r="W108" s="472">
        <f>+$W$32</f>
        <v>1800100000</v>
      </c>
      <c r="X108" s="473"/>
      <c r="Y108" s="473"/>
      <c r="Z108" s="474"/>
      <c r="AA108" s="472">
        <f>+$AA$32</f>
        <v>180010000</v>
      </c>
      <c r="AB108" s="473"/>
      <c r="AC108" s="473"/>
      <c r="AD108" s="474"/>
      <c r="AE108" s="472">
        <f>+$AE$32</f>
        <v>1980110000</v>
      </c>
      <c r="AF108" s="473"/>
      <c r="AG108" s="473"/>
      <c r="AH108" s="474"/>
    </row>
    <row r="109" spans="1:36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469"/>
      <c r="T109" s="470"/>
      <c r="U109" s="470"/>
      <c r="V109" s="471"/>
      <c r="W109" s="475"/>
      <c r="X109" s="476"/>
      <c r="Y109" s="476"/>
      <c r="Z109" s="477"/>
      <c r="AA109" s="475"/>
      <c r="AB109" s="476"/>
      <c r="AC109" s="476"/>
      <c r="AD109" s="477"/>
      <c r="AE109" s="475"/>
      <c r="AF109" s="476"/>
      <c r="AG109" s="476"/>
      <c r="AH109" s="477"/>
    </row>
    <row r="110" spans="1:36" ht="14.85" customHeight="1" x14ac:dyDescent="0.15">
      <c r="A110" s="68"/>
      <c r="B110" s="6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478" t="s">
        <v>86</v>
      </c>
      <c r="T110" s="467"/>
      <c r="U110" s="467"/>
      <c r="V110" s="468"/>
      <c r="W110" s="472">
        <f>+$W$34</f>
        <v>900000000</v>
      </c>
      <c r="X110" s="473"/>
      <c r="Y110" s="473"/>
      <c r="Z110" s="474"/>
      <c r="AA110" s="472">
        <f>+$AA$34</f>
        <v>72000000</v>
      </c>
      <c r="AB110" s="473"/>
      <c r="AC110" s="473"/>
      <c r="AD110" s="474"/>
      <c r="AE110" s="472">
        <f>+$AE$34</f>
        <v>972000000</v>
      </c>
      <c r="AF110" s="473"/>
      <c r="AG110" s="473"/>
      <c r="AH110" s="474"/>
    </row>
    <row r="111" spans="1:36" ht="14.85" customHeight="1" x14ac:dyDescent="0.15"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469"/>
      <c r="T111" s="470"/>
      <c r="U111" s="470"/>
      <c r="V111" s="471"/>
      <c r="W111" s="475"/>
      <c r="X111" s="476"/>
      <c r="Y111" s="476"/>
      <c r="Z111" s="477"/>
      <c r="AA111" s="475"/>
      <c r="AB111" s="476"/>
      <c r="AC111" s="476"/>
      <c r="AD111" s="477"/>
      <c r="AE111" s="475"/>
      <c r="AF111" s="476"/>
      <c r="AG111" s="476"/>
      <c r="AH111" s="477"/>
    </row>
    <row r="112" spans="1:36" ht="14.85" customHeight="1" x14ac:dyDescent="0.15"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478" t="s">
        <v>84</v>
      </c>
      <c r="T112" s="467"/>
      <c r="U112" s="467"/>
      <c r="V112" s="468"/>
      <c r="W112" s="472">
        <f>+$W$36</f>
        <v>910000000</v>
      </c>
      <c r="X112" s="473"/>
      <c r="Y112" s="473"/>
      <c r="Z112" s="474"/>
      <c r="AA112" s="559">
        <f>+$AA$36</f>
        <v>0</v>
      </c>
      <c r="AB112" s="560"/>
      <c r="AC112" s="560"/>
      <c r="AD112" s="561"/>
      <c r="AE112" s="472">
        <f>+$AE$36</f>
        <v>910000000</v>
      </c>
      <c r="AF112" s="473"/>
      <c r="AG112" s="473"/>
      <c r="AH112" s="474"/>
    </row>
    <row r="113" spans="3:34" ht="14.85" customHeight="1" x14ac:dyDescent="0.15"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469"/>
      <c r="T113" s="470"/>
      <c r="U113" s="470"/>
      <c r="V113" s="471"/>
      <c r="W113" s="475"/>
      <c r="X113" s="476"/>
      <c r="Y113" s="476"/>
      <c r="Z113" s="477"/>
      <c r="AA113" s="562"/>
      <c r="AB113" s="563"/>
      <c r="AC113" s="563"/>
      <c r="AD113" s="564"/>
      <c r="AE113" s="475"/>
      <c r="AF113" s="476"/>
      <c r="AG113" s="476"/>
      <c r="AH113" s="477"/>
    </row>
    <row r="114" spans="3:34" ht="15" customHeight="1" x14ac:dyDescent="0.15"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67"/>
      <c r="T114" s="67"/>
      <c r="U114" s="67"/>
      <c r="V114" s="67"/>
      <c r="W114" s="67"/>
    </row>
  </sheetData>
  <mergeCells count="254">
    <mergeCell ref="A104:B105"/>
    <mergeCell ref="C104:D105"/>
    <mergeCell ref="E104:T105"/>
    <mergeCell ref="U104:V105"/>
    <mergeCell ref="W104:X105"/>
    <mergeCell ref="Y104:AB105"/>
    <mergeCell ref="AC104:AF105"/>
    <mergeCell ref="AG104:AH105"/>
    <mergeCell ref="S112:V113"/>
    <mergeCell ref="W112:Z113"/>
    <mergeCell ref="AA112:AD113"/>
    <mergeCell ref="AE112:AH113"/>
    <mergeCell ref="S107:V107"/>
    <mergeCell ref="S108:V109"/>
    <mergeCell ref="W108:Z109"/>
    <mergeCell ref="AA108:AD109"/>
    <mergeCell ref="AE108:AH109"/>
    <mergeCell ref="S110:V111"/>
    <mergeCell ref="W110:Z111"/>
    <mergeCell ref="AA110:AD111"/>
    <mergeCell ref="AE110:AH111"/>
    <mergeCell ref="A100:B101"/>
    <mergeCell ref="C100:D101"/>
    <mergeCell ref="E100:T101"/>
    <mergeCell ref="U100:V101"/>
    <mergeCell ref="W100:X101"/>
    <mergeCell ref="Y100:AB101"/>
    <mergeCell ref="AC100:AF101"/>
    <mergeCell ref="AG100:AH101"/>
    <mergeCell ref="A102:B103"/>
    <mergeCell ref="C102:D103"/>
    <mergeCell ref="E102:T103"/>
    <mergeCell ref="U102:V103"/>
    <mergeCell ref="W102:X103"/>
    <mergeCell ref="Y102:AB103"/>
    <mergeCell ref="AC102:AF103"/>
    <mergeCell ref="AG102:AH103"/>
    <mergeCell ref="A96:B97"/>
    <mergeCell ref="C96:D97"/>
    <mergeCell ref="E96:T97"/>
    <mergeCell ref="U96:V97"/>
    <mergeCell ref="W96:X97"/>
    <mergeCell ref="Y96:AB97"/>
    <mergeCell ref="AC96:AF97"/>
    <mergeCell ref="AG96:AH97"/>
    <mergeCell ref="A98:B99"/>
    <mergeCell ref="C98:D99"/>
    <mergeCell ref="E98:T99"/>
    <mergeCell ref="U98:V99"/>
    <mergeCell ref="W98:X99"/>
    <mergeCell ref="Y98:AB99"/>
    <mergeCell ref="AC98:AF99"/>
    <mergeCell ref="AG98:AH99"/>
    <mergeCell ref="A92:B93"/>
    <mergeCell ref="C92:D93"/>
    <mergeCell ref="E92:T93"/>
    <mergeCell ref="U92:V93"/>
    <mergeCell ref="W92:X93"/>
    <mergeCell ref="Y92:AB93"/>
    <mergeCell ref="AC92:AF93"/>
    <mergeCell ref="AG92:AH93"/>
    <mergeCell ref="A94:B95"/>
    <mergeCell ref="C94:D95"/>
    <mergeCell ref="E94:T95"/>
    <mergeCell ref="U94:V95"/>
    <mergeCell ref="W94:X95"/>
    <mergeCell ref="Y94:AB95"/>
    <mergeCell ref="AC94:AF95"/>
    <mergeCell ref="AG94:AH95"/>
    <mergeCell ref="E85:L86"/>
    <mergeCell ref="Z86:AH87"/>
    <mergeCell ref="A77:AH78"/>
    <mergeCell ref="Z79:AA79"/>
    <mergeCell ref="AC79:AD79"/>
    <mergeCell ref="AF79:AG79"/>
    <mergeCell ref="W80:Z81"/>
    <mergeCell ref="AA80:AH81"/>
    <mergeCell ref="E89:L90"/>
    <mergeCell ref="Y90:AB90"/>
    <mergeCell ref="AE90:AH90"/>
    <mergeCell ref="S74:V75"/>
    <mergeCell ref="W74:Z75"/>
    <mergeCell ref="AA74:AD75"/>
    <mergeCell ref="AE74:AH75"/>
    <mergeCell ref="AE72:AH73"/>
    <mergeCell ref="W82:Z83"/>
    <mergeCell ref="AA82:AH83"/>
    <mergeCell ref="E83:L84"/>
    <mergeCell ref="Z84:AH84"/>
    <mergeCell ref="C66:D67"/>
    <mergeCell ref="E66:T67"/>
    <mergeCell ref="U66:V67"/>
    <mergeCell ref="W66:X67"/>
    <mergeCell ref="Y66:AB67"/>
    <mergeCell ref="AC66:AF67"/>
    <mergeCell ref="AG66:AH67"/>
    <mergeCell ref="S69:V69"/>
    <mergeCell ref="A66:B67"/>
    <mergeCell ref="Y62:AB63"/>
    <mergeCell ref="AC62:AF63"/>
    <mergeCell ref="AG62:AH63"/>
    <mergeCell ref="A60:B61"/>
    <mergeCell ref="C64:D65"/>
    <mergeCell ref="E64:T65"/>
    <mergeCell ref="U64:V65"/>
    <mergeCell ref="W64:X65"/>
    <mergeCell ref="Y64:AB65"/>
    <mergeCell ref="AC64:AF65"/>
    <mergeCell ref="AG64:AH65"/>
    <mergeCell ref="C60:D61"/>
    <mergeCell ref="E60:T61"/>
    <mergeCell ref="U60:V61"/>
    <mergeCell ref="W60:X61"/>
    <mergeCell ref="Y60:AB61"/>
    <mergeCell ref="AC60:AF61"/>
    <mergeCell ref="AG60:AH61"/>
    <mergeCell ref="U62:V63"/>
    <mergeCell ref="W62:X63"/>
    <mergeCell ref="C62:D63"/>
    <mergeCell ref="E62:T63"/>
    <mergeCell ref="A64:B65"/>
    <mergeCell ref="A62:B63"/>
    <mergeCell ref="S36:V37"/>
    <mergeCell ref="W36:Z37"/>
    <mergeCell ref="AA36:AD37"/>
    <mergeCell ref="AE36:AH37"/>
    <mergeCell ref="E28:T29"/>
    <mergeCell ref="W44:Z45"/>
    <mergeCell ref="AA44:AH45"/>
    <mergeCell ref="E45:L46"/>
    <mergeCell ref="Z46:AH46"/>
    <mergeCell ref="A39:AH40"/>
    <mergeCell ref="Z41:AA41"/>
    <mergeCell ref="AC41:AD41"/>
    <mergeCell ref="AF41:AG41"/>
    <mergeCell ref="W42:Z43"/>
    <mergeCell ref="AA42:AH43"/>
    <mergeCell ref="AC28:AF29"/>
    <mergeCell ref="A24:B25"/>
    <mergeCell ref="C24:D25"/>
    <mergeCell ref="E24:T25"/>
    <mergeCell ref="U24:V25"/>
    <mergeCell ref="W24:X25"/>
    <mergeCell ref="Y24:AB25"/>
    <mergeCell ref="AC24:AF25"/>
    <mergeCell ref="AG24:AH25"/>
    <mergeCell ref="C28:D29"/>
    <mergeCell ref="A1:AH2"/>
    <mergeCell ref="U16:V17"/>
    <mergeCell ref="W16:X17"/>
    <mergeCell ref="A26:B27"/>
    <mergeCell ref="A28:B29"/>
    <mergeCell ref="C16:D17"/>
    <mergeCell ref="A16:B17"/>
    <mergeCell ref="A18:B19"/>
    <mergeCell ref="A20:B21"/>
    <mergeCell ref="A22:B23"/>
    <mergeCell ref="C18:D19"/>
    <mergeCell ref="C20:D21"/>
    <mergeCell ref="C22:D23"/>
    <mergeCell ref="C26:D27"/>
    <mergeCell ref="AA4:AH5"/>
    <mergeCell ref="AA6:AH7"/>
    <mergeCell ref="W4:Z5"/>
    <mergeCell ref="W6:Z7"/>
    <mergeCell ref="Z3:AA3"/>
    <mergeCell ref="AC3:AD3"/>
    <mergeCell ref="AF3:AG3"/>
    <mergeCell ref="AG28:AH29"/>
    <mergeCell ref="AC26:AF27"/>
    <mergeCell ref="AG26:AH27"/>
    <mergeCell ref="Z10:AH11"/>
    <mergeCell ref="Y14:AB14"/>
    <mergeCell ref="AE14:AH14"/>
    <mergeCell ref="Z8:AH8"/>
    <mergeCell ref="Y16:AB17"/>
    <mergeCell ref="AC16:AF17"/>
    <mergeCell ref="AG16:AH17"/>
    <mergeCell ref="W34:Z35"/>
    <mergeCell ref="AA32:AD33"/>
    <mergeCell ref="AA34:AD35"/>
    <mergeCell ref="AE32:AH33"/>
    <mergeCell ref="AE34:AH35"/>
    <mergeCell ref="AG18:AH19"/>
    <mergeCell ref="AG20:AH21"/>
    <mergeCell ref="AG22:AH23"/>
    <mergeCell ref="W32:Z33"/>
    <mergeCell ref="Y18:AB19"/>
    <mergeCell ref="Y20:AB21"/>
    <mergeCell ref="Y22:AB23"/>
    <mergeCell ref="Y26:AB27"/>
    <mergeCell ref="Y28:AB29"/>
    <mergeCell ref="AC18:AF19"/>
    <mergeCell ref="AC20:AF21"/>
    <mergeCell ref="AC22:AF23"/>
    <mergeCell ref="E7:L8"/>
    <mergeCell ref="E13:L14"/>
    <mergeCell ref="S32:V33"/>
    <mergeCell ref="S34:V35"/>
    <mergeCell ref="W28:X29"/>
    <mergeCell ref="U18:V19"/>
    <mergeCell ref="U20:V21"/>
    <mergeCell ref="U22:V23"/>
    <mergeCell ref="U26:V27"/>
    <mergeCell ref="U28:V29"/>
    <mergeCell ref="E9:L10"/>
    <mergeCell ref="S31:V31"/>
    <mergeCell ref="E18:T19"/>
    <mergeCell ref="E20:T21"/>
    <mergeCell ref="E22:T23"/>
    <mergeCell ref="E26:T27"/>
    <mergeCell ref="W18:X19"/>
    <mergeCell ref="W20:X21"/>
    <mergeCell ref="W22:X23"/>
    <mergeCell ref="W26:X27"/>
    <mergeCell ref="AG56:AH57"/>
    <mergeCell ref="AG58:AH59"/>
    <mergeCell ref="E51:L52"/>
    <mergeCell ref="Y52:AB52"/>
    <mergeCell ref="AE52:AH52"/>
    <mergeCell ref="A54:B55"/>
    <mergeCell ref="C54:D55"/>
    <mergeCell ref="E54:T55"/>
    <mergeCell ref="U54:V55"/>
    <mergeCell ref="W54:X55"/>
    <mergeCell ref="Y54:AB55"/>
    <mergeCell ref="AC54:AF55"/>
    <mergeCell ref="AG54:AH55"/>
    <mergeCell ref="A56:B57"/>
    <mergeCell ref="A58:B59"/>
    <mergeCell ref="B4:K5"/>
    <mergeCell ref="B42:K43"/>
    <mergeCell ref="B80:K81"/>
    <mergeCell ref="C56:D57"/>
    <mergeCell ref="E56:T57"/>
    <mergeCell ref="U56:V57"/>
    <mergeCell ref="W56:X57"/>
    <mergeCell ref="Y56:AB57"/>
    <mergeCell ref="AC56:AF57"/>
    <mergeCell ref="C58:D59"/>
    <mergeCell ref="E58:T59"/>
    <mergeCell ref="U58:V59"/>
    <mergeCell ref="W58:X59"/>
    <mergeCell ref="Y58:AB59"/>
    <mergeCell ref="AC58:AF59"/>
    <mergeCell ref="E47:L48"/>
    <mergeCell ref="Z48:AH49"/>
    <mergeCell ref="S70:V71"/>
    <mergeCell ref="W70:Z71"/>
    <mergeCell ref="AA70:AD71"/>
    <mergeCell ref="AE70:AH71"/>
    <mergeCell ref="S72:V73"/>
    <mergeCell ref="W72:Z73"/>
    <mergeCell ref="AA72:AD73"/>
  </mergeCells>
  <phoneticPr fontId="2"/>
  <dataValidations disablePrompts="1" count="1">
    <dataValidation type="list" allowBlank="1" showInputMessage="1" showErrorMessage="1" sqref="AG18:AH29" xr:uid="{A04107A7-224D-4458-BAC7-78D89DDEBB30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5B2DA2F-C587-48F4-B354-4158D26AADFE}">
          <x14:formula1>
            <xm:f>リスト!$A$2:$A$9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573E-4B42-45BA-8546-68671347C9C2}">
  <sheetPr codeName="Sheet7">
    <tabColor rgb="FFFFFF00"/>
  </sheetPr>
  <dimension ref="A1:AP114"/>
  <sheetViews>
    <sheetView view="pageBreakPreview" topLeftCell="A12" zoomScaleNormal="115" zoomScaleSheetLayoutView="100" workbookViewId="0">
      <selection activeCell="C18" sqref="C18:N19"/>
    </sheetView>
  </sheetViews>
  <sheetFormatPr defaultColWidth="3.625" defaultRowHeight="15" customHeight="1" x14ac:dyDescent="0.4"/>
  <cols>
    <col min="1" max="23" width="3.625" style="1" customWidth="1"/>
    <col min="24" max="16384" width="3.625" style="1"/>
  </cols>
  <sheetData>
    <row r="1" spans="1:40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</row>
    <row r="2" spans="1:40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</row>
    <row r="3" spans="1:40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487"/>
      <c r="AC3" s="487"/>
      <c r="AD3" s="487"/>
      <c r="AE3" s="487"/>
      <c r="AF3" s="487"/>
      <c r="AG3" s="487"/>
      <c r="AH3" s="81" t="s">
        <v>63</v>
      </c>
      <c r="AI3" s="487">
        <v>6</v>
      </c>
      <c r="AJ3" s="487"/>
      <c r="AK3" s="81" t="s">
        <v>64</v>
      </c>
      <c r="AL3" s="487">
        <v>5</v>
      </c>
      <c r="AM3" s="487"/>
      <c r="AN3" s="81" t="s">
        <v>65</v>
      </c>
    </row>
    <row r="4" spans="1:40" ht="14.85" customHeight="1" x14ac:dyDescent="0.15">
      <c r="A4" s="160"/>
      <c r="B4" s="432" t="s">
        <v>105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193"/>
      <c r="AB4" s="193"/>
      <c r="AC4" s="193"/>
      <c r="AD4" s="193"/>
      <c r="AE4" s="193"/>
      <c r="AF4" s="193"/>
      <c r="AG4" s="535" t="s">
        <v>94</v>
      </c>
      <c r="AH4" s="535"/>
      <c r="AI4" s="535"/>
      <c r="AJ4" s="535"/>
      <c r="AK4" s="535"/>
      <c r="AL4" s="535"/>
      <c r="AM4" s="535"/>
      <c r="AN4" s="536"/>
    </row>
    <row r="5" spans="1:40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194"/>
      <c r="AB5" s="194"/>
      <c r="AC5" s="194"/>
      <c r="AD5" s="194"/>
      <c r="AE5" s="194"/>
      <c r="AF5" s="194"/>
      <c r="AG5" s="537"/>
      <c r="AH5" s="537"/>
      <c r="AI5" s="537"/>
      <c r="AJ5" s="537"/>
      <c r="AK5" s="537"/>
      <c r="AL5" s="537"/>
      <c r="AM5" s="537"/>
      <c r="AN5" s="538"/>
    </row>
    <row r="6" spans="1:40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197"/>
      <c r="AB6" s="197"/>
      <c r="AC6" s="197"/>
      <c r="AD6" s="197"/>
      <c r="AE6" s="197"/>
      <c r="AF6" s="197"/>
      <c r="AG6" s="539">
        <v>1234567890123</v>
      </c>
      <c r="AH6" s="539"/>
      <c r="AI6" s="539"/>
      <c r="AJ6" s="539"/>
      <c r="AK6" s="539"/>
      <c r="AL6" s="539"/>
      <c r="AM6" s="539"/>
      <c r="AN6" s="540"/>
    </row>
    <row r="7" spans="1:40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198"/>
      <c r="AB7" s="198"/>
      <c r="AC7" s="198"/>
      <c r="AD7" s="198"/>
      <c r="AE7" s="198"/>
      <c r="AF7" s="198"/>
      <c r="AG7" s="541"/>
      <c r="AH7" s="541"/>
      <c r="AI7" s="541"/>
      <c r="AJ7" s="541"/>
      <c r="AK7" s="541"/>
      <c r="AL7" s="541"/>
      <c r="AM7" s="541"/>
      <c r="AN7" s="542"/>
    </row>
    <row r="8" spans="1:40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9"/>
    </row>
    <row r="9" spans="1:40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A9" s="9"/>
      <c r="AB9" s="9"/>
      <c r="AC9" s="9"/>
      <c r="AD9" s="9"/>
      <c r="AE9" s="9"/>
      <c r="AF9" s="9"/>
      <c r="AN9" s="96"/>
    </row>
    <row r="10" spans="1:40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5"/>
    </row>
    <row r="11" spans="1:40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5"/>
    </row>
    <row r="12" spans="1:40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M12" s="163" t="s">
        <v>70</v>
      </c>
      <c r="AN12" s="96"/>
    </row>
    <row r="13" spans="1:40" ht="14.85" customHeight="1" x14ac:dyDescent="0.15">
      <c r="A13" s="173" t="s">
        <v>75</v>
      </c>
      <c r="B13" s="174"/>
      <c r="C13" s="174"/>
      <c r="D13" s="175"/>
      <c r="E13" s="480">
        <f>+$AK$32+$AK$34+$AK$36</f>
        <v>3862110000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N13" s="96"/>
    </row>
    <row r="14" spans="1:40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486"/>
      <c r="AD14" s="486"/>
      <c r="AE14" s="486"/>
      <c r="AF14" s="486"/>
      <c r="AG14" s="486"/>
      <c r="AH14" s="486"/>
      <c r="AI14" s="81" t="s">
        <v>73</v>
      </c>
      <c r="AJ14" s="81"/>
      <c r="AK14" s="487" t="s">
        <v>95</v>
      </c>
      <c r="AL14" s="487"/>
      <c r="AM14" s="487"/>
      <c r="AN14" s="488"/>
    </row>
    <row r="15" spans="1:40" ht="14.85" customHeight="1" x14ac:dyDescent="0.15">
      <c r="A15" s="141"/>
      <c r="B15" s="141"/>
      <c r="C15" s="141"/>
      <c r="D15" s="142"/>
      <c r="E15" s="143"/>
      <c r="F15" s="143"/>
      <c r="G15" s="143"/>
      <c r="H15" s="143"/>
      <c r="I15" s="2"/>
      <c r="J15" s="2"/>
      <c r="K15" s="2"/>
      <c r="L15" s="2"/>
      <c r="M15" s="2"/>
      <c r="N15" s="120"/>
      <c r="O15" s="120"/>
      <c r="P15" s="9"/>
      <c r="Q15" s="130"/>
      <c r="R15" s="130"/>
      <c r="S15" s="2"/>
      <c r="T15" s="2"/>
      <c r="U15" s="2"/>
      <c r="V15" s="2"/>
      <c r="W15" s="2"/>
      <c r="AM15" s="144"/>
      <c r="AN15" s="144"/>
    </row>
    <row r="16" spans="1:40" s="145" customFormat="1" ht="14.85" customHeight="1" x14ac:dyDescent="0.4">
      <c r="A16" s="631" t="s">
        <v>76</v>
      </c>
      <c r="B16" s="631" t="s">
        <v>65</v>
      </c>
      <c r="C16" s="633" t="s">
        <v>83</v>
      </c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692" t="s">
        <v>77</v>
      </c>
      <c r="P16" s="693"/>
      <c r="Q16" s="692" t="s">
        <v>78</v>
      </c>
      <c r="R16" s="693"/>
      <c r="S16" s="692" t="s">
        <v>79</v>
      </c>
      <c r="T16" s="696"/>
      <c r="U16" s="696"/>
      <c r="V16" s="693"/>
      <c r="W16" s="692" t="s">
        <v>80</v>
      </c>
      <c r="X16" s="696"/>
      <c r="Y16" s="696"/>
      <c r="Z16" s="693"/>
      <c r="AA16" s="698" t="s">
        <v>81</v>
      </c>
      <c r="AB16" s="699"/>
      <c r="AC16" s="702" t="s">
        <v>106</v>
      </c>
      <c r="AD16" s="703"/>
      <c r="AE16" s="703"/>
      <c r="AF16" s="703"/>
      <c r="AG16" s="703"/>
      <c r="AH16" s="703"/>
      <c r="AI16" s="703"/>
      <c r="AJ16" s="218"/>
      <c r="AK16" s="218"/>
      <c r="AL16" s="218"/>
      <c r="AM16" s="218"/>
      <c r="AN16" s="219"/>
    </row>
    <row r="17" spans="1:40" s="145" customFormat="1" ht="14.85" customHeight="1" x14ac:dyDescent="0.4">
      <c r="A17" s="632"/>
      <c r="B17" s="632"/>
      <c r="C17" s="635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94"/>
      <c r="P17" s="695"/>
      <c r="Q17" s="694"/>
      <c r="R17" s="695"/>
      <c r="S17" s="694"/>
      <c r="T17" s="697"/>
      <c r="U17" s="697"/>
      <c r="V17" s="695"/>
      <c r="W17" s="694"/>
      <c r="X17" s="697"/>
      <c r="Y17" s="697"/>
      <c r="Z17" s="695"/>
      <c r="AA17" s="700"/>
      <c r="AB17" s="701"/>
      <c r="AC17" s="702"/>
      <c r="AD17" s="703"/>
      <c r="AE17" s="703"/>
      <c r="AF17" s="703"/>
      <c r="AG17" s="703"/>
      <c r="AH17" s="703"/>
      <c r="AI17" s="703"/>
      <c r="AJ17" s="220"/>
      <c r="AK17" s="220"/>
      <c r="AL17" s="220"/>
      <c r="AM17" s="220"/>
      <c r="AN17" s="221"/>
    </row>
    <row r="18" spans="1:40" s="145" customFormat="1" ht="14.25" customHeight="1" x14ac:dyDescent="0.15">
      <c r="A18" s="623">
        <v>11</v>
      </c>
      <c r="B18" s="623">
        <v>16</v>
      </c>
      <c r="C18" s="625" t="s">
        <v>107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595">
        <v>900000000</v>
      </c>
      <c r="T18" s="596"/>
      <c r="U18" s="596"/>
      <c r="V18" s="597"/>
      <c r="W18" s="595">
        <f>+$S18*$O18</f>
        <v>900000000</v>
      </c>
      <c r="X18" s="596"/>
      <c r="Y18" s="596"/>
      <c r="Z18" s="597"/>
      <c r="AA18" s="601">
        <v>0.1</v>
      </c>
      <c r="AB18" s="602"/>
      <c r="AC18" s="690"/>
      <c r="AD18" s="691"/>
      <c r="AE18" s="691"/>
      <c r="AF18" s="691"/>
      <c r="AG18" s="691"/>
      <c r="AH18" s="691"/>
      <c r="AI18" s="691"/>
      <c r="AJ18" s="214"/>
      <c r="AK18" s="214"/>
      <c r="AL18" s="214"/>
      <c r="AM18" s="214"/>
      <c r="AN18" s="215"/>
    </row>
    <row r="19" spans="1:40" s="145" customFormat="1" ht="14.25" customHeight="1" x14ac:dyDescent="0.15">
      <c r="A19" s="624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598"/>
      <c r="T19" s="599"/>
      <c r="U19" s="599"/>
      <c r="V19" s="600"/>
      <c r="W19" s="598"/>
      <c r="X19" s="599"/>
      <c r="Y19" s="599"/>
      <c r="Z19" s="600"/>
      <c r="AA19" s="603"/>
      <c r="AB19" s="604"/>
      <c r="AC19" s="690"/>
      <c r="AD19" s="691"/>
      <c r="AE19" s="691"/>
      <c r="AF19" s="691"/>
      <c r="AG19" s="691"/>
      <c r="AH19" s="691"/>
      <c r="AI19" s="691"/>
      <c r="AJ19" s="216"/>
      <c r="AK19" s="216"/>
      <c r="AL19" s="216"/>
      <c r="AM19" s="216"/>
      <c r="AN19" s="217"/>
    </row>
    <row r="20" spans="1:40" s="145" customFormat="1" ht="14.25" customHeight="1" x14ac:dyDescent="0.15">
      <c r="A20" s="623">
        <v>10</v>
      </c>
      <c r="B20" s="623">
        <v>16</v>
      </c>
      <c r="C20" s="625" t="s">
        <v>96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595">
        <v>900000000</v>
      </c>
      <c r="T20" s="596"/>
      <c r="U20" s="596"/>
      <c r="V20" s="597"/>
      <c r="W20" s="595">
        <f>+$S20*$O20</f>
        <v>900000000</v>
      </c>
      <c r="X20" s="596"/>
      <c r="Y20" s="596"/>
      <c r="Z20" s="597"/>
      <c r="AA20" s="601">
        <v>0.1</v>
      </c>
      <c r="AB20" s="602"/>
      <c r="AC20" s="201"/>
      <c r="AD20" s="201"/>
      <c r="AE20" s="201"/>
      <c r="AF20" s="201"/>
      <c r="AI20" s="222"/>
      <c r="AJ20" s="223"/>
      <c r="AK20" s="223"/>
      <c r="AL20" s="223"/>
      <c r="AM20" s="223"/>
      <c r="AN20" s="224"/>
    </row>
    <row r="21" spans="1:40" s="145" customFormat="1" ht="14.25" customHeight="1" x14ac:dyDescent="0.15">
      <c r="A21" s="624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598"/>
      <c r="T21" s="599"/>
      <c r="U21" s="599"/>
      <c r="V21" s="600"/>
      <c r="W21" s="598"/>
      <c r="X21" s="599"/>
      <c r="Y21" s="599"/>
      <c r="Z21" s="600"/>
      <c r="AA21" s="603"/>
      <c r="AB21" s="604"/>
      <c r="AC21" s="202"/>
      <c r="AD21" s="202"/>
      <c r="AE21" s="202"/>
      <c r="AF21" s="202"/>
      <c r="AI21" s="225"/>
      <c r="AJ21" s="226"/>
      <c r="AK21" s="226"/>
      <c r="AL21" s="226"/>
      <c r="AM21" s="226"/>
      <c r="AN21" s="227"/>
    </row>
    <row r="22" spans="1:40" s="145" customFormat="1" ht="14.25" customHeight="1" x14ac:dyDescent="0.15">
      <c r="A22" s="623">
        <v>10</v>
      </c>
      <c r="B22" s="623">
        <v>16</v>
      </c>
      <c r="C22" s="625" t="s">
        <v>96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</v>
      </c>
      <c r="P22" s="588"/>
      <c r="Q22" s="591" t="s">
        <v>82</v>
      </c>
      <c r="R22" s="592"/>
      <c r="S22" s="595">
        <v>900000000</v>
      </c>
      <c r="T22" s="596"/>
      <c r="U22" s="596"/>
      <c r="V22" s="597"/>
      <c r="W22" s="595">
        <f>+$S22*$O22</f>
        <v>900000000</v>
      </c>
      <c r="X22" s="596"/>
      <c r="Y22" s="596"/>
      <c r="Z22" s="597"/>
      <c r="AA22" s="601" t="s">
        <v>97</v>
      </c>
      <c r="AB22" s="602"/>
      <c r="AC22" s="201"/>
      <c r="AD22" s="201"/>
      <c r="AE22" s="201"/>
      <c r="AF22" s="201"/>
      <c r="AI22" s="222"/>
      <c r="AJ22" s="223"/>
      <c r="AK22" s="223"/>
      <c r="AL22" s="223"/>
      <c r="AM22" s="223"/>
      <c r="AN22" s="224"/>
    </row>
    <row r="23" spans="1:40" s="145" customFormat="1" ht="14.25" customHeight="1" x14ac:dyDescent="0.15">
      <c r="A23" s="624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598"/>
      <c r="T23" s="599"/>
      <c r="U23" s="599"/>
      <c r="V23" s="600"/>
      <c r="W23" s="598"/>
      <c r="X23" s="599"/>
      <c r="Y23" s="599"/>
      <c r="Z23" s="600"/>
      <c r="AA23" s="603"/>
      <c r="AB23" s="604"/>
      <c r="AC23" s="202"/>
      <c r="AD23" s="202"/>
      <c r="AE23" s="202"/>
      <c r="AF23" s="202"/>
      <c r="AI23" s="225"/>
      <c r="AJ23" s="226"/>
      <c r="AK23" s="226"/>
      <c r="AL23" s="226"/>
      <c r="AM23" s="226"/>
      <c r="AN23" s="227"/>
    </row>
    <row r="24" spans="1:40" s="145" customFormat="1" ht="14.25" customHeight="1" x14ac:dyDescent="0.15">
      <c r="A24" s="623">
        <v>10</v>
      </c>
      <c r="B24" s="623">
        <v>16</v>
      </c>
      <c r="C24" s="625" t="s">
        <v>96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595">
        <v>900000000</v>
      </c>
      <c r="T24" s="596"/>
      <c r="U24" s="596"/>
      <c r="V24" s="597"/>
      <c r="W24" s="595">
        <f>+$S24*$O24</f>
        <v>900000000</v>
      </c>
      <c r="X24" s="596"/>
      <c r="Y24" s="596"/>
      <c r="Z24" s="597"/>
      <c r="AA24" s="601">
        <v>0.08</v>
      </c>
      <c r="AB24" s="602"/>
      <c r="AC24" s="201"/>
      <c r="AD24" s="201"/>
      <c r="AE24" s="201"/>
      <c r="AF24" s="201"/>
      <c r="AI24" s="212"/>
      <c r="AJ24" s="208"/>
      <c r="AK24" s="208"/>
      <c r="AL24" s="208"/>
      <c r="AM24" s="208"/>
      <c r="AN24" s="209"/>
    </row>
    <row r="25" spans="1:40" s="145" customFormat="1" ht="14.2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598"/>
      <c r="T25" s="599"/>
      <c r="U25" s="599"/>
      <c r="V25" s="600"/>
      <c r="W25" s="598"/>
      <c r="X25" s="599"/>
      <c r="Y25" s="599"/>
      <c r="Z25" s="600"/>
      <c r="AA25" s="603"/>
      <c r="AB25" s="604"/>
      <c r="AC25" s="202"/>
      <c r="AD25" s="202"/>
      <c r="AE25" s="202"/>
      <c r="AF25" s="202"/>
      <c r="AI25" s="213"/>
      <c r="AJ25" s="210"/>
      <c r="AK25" s="210"/>
      <c r="AL25" s="210"/>
      <c r="AM25" s="210"/>
      <c r="AN25" s="211"/>
    </row>
    <row r="26" spans="1:40" s="145" customFormat="1" ht="14.25" customHeight="1" x14ac:dyDescent="0.15">
      <c r="A26" s="623">
        <v>10</v>
      </c>
      <c r="B26" s="623">
        <v>16</v>
      </c>
      <c r="C26" s="625" t="s">
        <v>96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90</v>
      </c>
      <c r="R26" s="592"/>
      <c r="S26" s="595">
        <v>10000000</v>
      </c>
      <c r="T26" s="596"/>
      <c r="U26" s="596"/>
      <c r="V26" s="597"/>
      <c r="W26" s="595">
        <f>+$S26*$O26</f>
        <v>10000000</v>
      </c>
      <c r="X26" s="596"/>
      <c r="Y26" s="596"/>
      <c r="Z26" s="597"/>
      <c r="AA26" s="605" t="s">
        <v>97</v>
      </c>
      <c r="AB26" s="606"/>
      <c r="AC26" s="201"/>
      <c r="AD26" s="201"/>
      <c r="AE26" s="201"/>
      <c r="AF26" s="201"/>
      <c r="AI26" s="212"/>
      <c r="AJ26" s="208"/>
      <c r="AK26" s="208"/>
      <c r="AL26" s="208"/>
      <c r="AM26" s="208"/>
      <c r="AN26" s="209"/>
    </row>
    <row r="27" spans="1:40" s="145" customFormat="1" ht="14.25" customHeight="1" x14ac:dyDescent="0.15">
      <c r="A27" s="624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598"/>
      <c r="T27" s="599"/>
      <c r="U27" s="599"/>
      <c r="V27" s="600"/>
      <c r="W27" s="598"/>
      <c r="X27" s="599"/>
      <c r="Y27" s="599"/>
      <c r="Z27" s="600"/>
      <c r="AA27" s="607"/>
      <c r="AB27" s="608"/>
      <c r="AC27" s="202"/>
      <c r="AD27" s="202"/>
      <c r="AE27" s="202"/>
      <c r="AF27" s="202"/>
      <c r="AI27" s="213"/>
      <c r="AJ27" s="210"/>
      <c r="AK27" s="210"/>
      <c r="AL27" s="210"/>
      <c r="AM27" s="210"/>
      <c r="AN27" s="211"/>
    </row>
    <row r="28" spans="1:40" s="145" customFormat="1" ht="14.25" customHeight="1" x14ac:dyDescent="0.15">
      <c r="A28" s="623">
        <v>10</v>
      </c>
      <c r="B28" s="623">
        <v>16</v>
      </c>
      <c r="C28" s="625" t="s">
        <v>96</v>
      </c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>
        <v>1</v>
      </c>
      <c r="P28" s="588"/>
      <c r="Q28" s="609" t="s">
        <v>90</v>
      </c>
      <c r="R28" s="610"/>
      <c r="S28" s="613">
        <v>100000</v>
      </c>
      <c r="T28" s="614"/>
      <c r="U28" s="614"/>
      <c r="V28" s="615"/>
      <c r="W28" s="613">
        <f>+$S28*$O28</f>
        <v>100000</v>
      </c>
      <c r="X28" s="614"/>
      <c r="Y28" s="614"/>
      <c r="Z28" s="615"/>
      <c r="AA28" s="619">
        <v>0.1</v>
      </c>
      <c r="AB28" s="620"/>
      <c r="AC28" s="203"/>
      <c r="AD28" s="203"/>
      <c r="AE28" s="203"/>
      <c r="AF28" s="203"/>
      <c r="AI28" s="212"/>
      <c r="AJ28" s="208"/>
      <c r="AK28" s="208"/>
      <c r="AL28" s="208"/>
      <c r="AM28" s="208"/>
      <c r="AN28" s="209"/>
    </row>
    <row r="29" spans="1:40" s="145" customFormat="1" ht="14.2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616"/>
      <c r="T29" s="617"/>
      <c r="U29" s="617"/>
      <c r="V29" s="618"/>
      <c r="W29" s="616"/>
      <c r="X29" s="617"/>
      <c r="Y29" s="617"/>
      <c r="Z29" s="618"/>
      <c r="AA29" s="621"/>
      <c r="AB29" s="622"/>
      <c r="AC29" s="204"/>
      <c r="AD29" s="204"/>
      <c r="AE29" s="204"/>
      <c r="AF29" s="204"/>
      <c r="AI29" s="213"/>
      <c r="AJ29" s="210"/>
      <c r="AK29" s="210"/>
      <c r="AL29" s="210"/>
      <c r="AM29" s="210"/>
      <c r="AN29" s="211"/>
    </row>
    <row r="30" spans="1:40" ht="14.85" customHeight="1" x14ac:dyDescent="0.2">
      <c r="A30" s="17"/>
      <c r="B30" s="17"/>
      <c r="C30" s="17"/>
      <c r="D30" s="17"/>
      <c r="E30" s="18"/>
      <c r="F30" s="17"/>
      <c r="G30" s="17"/>
      <c r="H30" s="17"/>
      <c r="I30" s="17"/>
      <c r="J30" s="18"/>
      <c r="K30" s="17"/>
      <c r="L30" s="17"/>
      <c r="M30" s="17"/>
      <c r="N30" s="17"/>
      <c r="O30" s="135"/>
      <c r="P30" s="136"/>
      <c r="Q30" s="136"/>
      <c r="R30" s="153"/>
      <c r="S30" s="154"/>
      <c r="T30" s="154"/>
      <c r="U30" s="154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6"/>
      <c r="AI30" s="81"/>
      <c r="AJ30" s="81"/>
      <c r="AK30" s="81"/>
      <c r="AL30" s="81"/>
      <c r="AM30" s="81"/>
      <c r="AN30" s="81"/>
    </row>
    <row r="31" spans="1:40" ht="14.85" customHeight="1" x14ac:dyDescent="0.4">
      <c r="A31" s="20"/>
      <c r="B31" s="2"/>
      <c r="C31" s="20"/>
      <c r="D31" s="2"/>
      <c r="E31" s="2"/>
      <c r="F31" s="20"/>
      <c r="G31" s="2"/>
      <c r="H31" s="20"/>
      <c r="I31" s="2"/>
      <c r="J31" s="2"/>
      <c r="K31" s="17"/>
      <c r="L31" s="17"/>
      <c r="M31" s="17"/>
      <c r="N31" s="17"/>
      <c r="O31" s="2"/>
      <c r="P31" s="2"/>
      <c r="Q31" s="2"/>
      <c r="R31" s="2"/>
      <c r="S31" s="513"/>
      <c r="T31" s="514"/>
      <c r="U31" s="514"/>
      <c r="V31" s="515"/>
      <c r="W31" s="187" t="s">
        <v>80</v>
      </c>
      <c r="X31" s="188"/>
      <c r="Y31" s="188"/>
      <c r="Z31" s="188"/>
      <c r="AA31" s="188"/>
      <c r="AB31" s="188"/>
      <c r="AC31" s="188"/>
      <c r="AD31" s="188"/>
      <c r="AE31" s="188"/>
      <c r="AF31" s="188"/>
      <c r="AG31" s="189" t="s">
        <v>35</v>
      </c>
      <c r="AH31" s="190"/>
      <c r="AI31" s="190"/>
      <c r="AJ31" s="191"/>
      <c r="AK31" s="187" t="s">
        <v>87</v>
      </c>
      <c r="AL31" s="188"/>
      <c r="AM31" s="187"/>
      <c r="AN31" s="192"/>
    </row>
    <row r="32" spans="1:40" ht="14.85" customHeight="1" x14ac:dyDescent="0.15">
      <c r="A32" s="66"/>
      <c r="B32" s="66"/>
      <c r="C32" s="66"/>
      <c r="D32" s="2"/>
      <c r="E32" s="2"/>
      <c r="F32" s="2"/>
      <c r="G32" s="2"/>
      <c r="H32" s="2"/>
      <c r="I32" s="2"/>
      <c r="J32" s="2"/>
      <c r="K32" s="20"/>
      <c r="L32" s="2"/>
      <c r="M32" s="20"/>
      <c r="N32" s="2"/>
      <c r="O32" s="67"/>
      <c r="P32" s="67"/>
      <c r="Q32" s="67"/>
      <c r="R32" s="67"/>
      <c r="S32" s="678" t="s">
        <v>85</v>
      </c>
      <c r="T32" s="679"/>
      <c r="U32" s="679"/>
      <c r="V32" s="680"/>
      <c r="W32" s="684">
        <f>SUMIF($AA$18:$AB$29,10%,$W$18:$Z$29)</f>
        <v>1800100000</v>
      </c>
      <c r="X32" s="685"/>
      <c r="Y32" s="685"/>
      <c r="Z32" s="686"/>
      <c r="AA32" s="205"/>
      <c r="AB32" s="205"/>
      <c r="AC32" s="205"/>
      <c r="AD32" s="205"/>
      <c r="AE32" s="205"/>
      <c r="AF32" s="205"/>
      <c r="AG32" s="595">
        <f>ROUND(SUMIF($AA$18:$AB$29,10%,$W$18:$Z$29)*10%,0)</f>
        <v>180010000</v>
      </c>
      <c r="AH32" s="596"/>
      <c r="AI32" s="596"/>
      <c r="AJ32" s="597"/>
      <c r="AK32" s="595">
        <f>+$W$32+$AG$32</f>
        <v>1980110000</v>
      </c>
      <c r="AL32" s="596"/>
      <c r="AM32" s="596"/>
      <c r="AN32" s="597"/>
    </row>
    <row r="33" spans="1:40" ht="14.85" customHeight="1" x14ac:dyDescent="0.15">
      <c r="A33" s="68"/>
      <c r="B33" s="6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681"/>
      <c r="T33" s="682"/>
      <c r="U33" s="682"/>
      <c r="V33" s="683"/>
      <c r="W33" s="687"/>
      <c r="X33" s="688"/>
      <c r="Y33" s="688"/>
      <c r="Z33" s="689"/>
      <c r="AA33" s="206"/>
      <c r="AB33" s="206"/>
      <c r="AC33" s="206"/>
      <c r="AD33" s="206"/>
      <c r="AE33" s="206"/>
      <c r="AF33" s="206"/>
      <c r="AG33" s="598"/>
      <c r="AH33" s="599"/>
      <c r="AI33" s="599"/>
      <c r="AJ33" s="600"/>
      <c r="AK33" s="598"/>
      <c r="AL33" s="599"/>
      <c r="AM33" s="599"/>
      <c r="AN33" s="600"/>
    </row>
    <row r="34" spans="1:40" ht="14.85" customHeight="1" x14ac:dyDescent="0.15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672" t="s">
        <v>86</v>
      </c>
      <c r="T34" s="673"/>
      <c r="U34" s="673"/>
      <c r="V34" s="674"/>
      <c r="W34" s="595">
        <f>SUMIF($AA$18:$AB$29,8%,$W$18:$Z$29)</f>
        <v>900000000</v>
      </c>
      <c r="X34" s="596"/>
      <c r="Y34" s="596"/>
      <c r="Z34" s="597"/>
      <c r="AA34" s="201"/>
      <c r="AB34" s="201"/>
      <c r="AC34" s="201"/>
      <c r="AD34" s="201"/>
      <c r="AE34" s="201"/>
      <c r="AF34" s="201"/>
      <c r="AG34" s="595">
        <f>ROUND(SUMIF($AA$18:$AB$29,8%,$W$18:$Z$29)*8%,0)</f>
        <v>72000000</v>
      </c>
      <c r="AH34" s="596"/>
      <c r="AI34" s="596"/>
      <c r="AJ34" s="597"/>
      <c r="AK34" s="595">
        <f>+$W$34+$AG$34</f>
        <v>972000000</v>
      </c>
      <c r="AL34" s="596"/>
      <c r="AM34" s="596"/>
      <c r="AN34" s="597"/>
    </row>
    <row r="35" spans="1:40" ht="14.85" customHeight="1" x14ac:dyDescent="0.15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675"/>
      <c r="T35" s="676"/>
      <c r="U35" s="676"/>
      <c r="V35" s="677"/>
      <c r="W35" s="598"/>
      <c r="X35" s="599"/>
      <c r="Y35" s="599"/>
      <c r="Z35" s="600"/>
      <c r="AA35" s="202"/>
      <c r="AB35" s="202"/>
      <c r="AC35" s="202"/>
      <c r="AD35" s="202"/>
      <c r="AE35" s="202"/>
      <c r="AF35" s="202"/>
      <c r="AG35" s="598"/>
      <c r="AH35" s="599"/>
      <c r="AI35" s="599"/>
      <c r="AJ35" s="600"/>
      <c r="AK35" s="598"/>
      <c r="AL35" s="599"/>
      <c r="AM35" s="599"/>
      <c r="AN35" s="600"/>
    </row>
    <row r="36" spans="1:40" ht="14.85" customHeight="1" x14ac:dyDescent="0.15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672" t="s">
        <v>84</v>
      </c>
      <c r="T36" s="673"/>
      <c r="U36" s="673"/>
      <c r="V36" s="674"/>
      <c r="W36" s="595">
        <f>SUMIF($AA$18:$AB$29,"非",$W$18:$Z$29)</f>
        <v>910000000</v>
      </c>
      <c r="X36" s="596"/>
      <c r="Y36" s="596"/>
      <c r="Z36" s="597"/>
      <c r="AA36" s="201"/>
      <c r="AB36" s="201"/>
      <c r="AC36" s="201"/>
      <c r="AD36" s="201"/>
      <c r="AE36" s="201"/>
      <c r="AF36" s="201"/>
      <c r="AG36" s="595">
        <v>0</v>
      </c>
      <c r="AH36" s="596"/>
      <c r="AI36" s="596"/>
      <c r="AJ36" s="597"/>
      <c r="AK36" s="595">
        <f>+$W$36+$AG$36</f>
        <v>910000000</v>
      </c>
      <c r="AL36" s="596"/>
      <c r="AM36" s="596"/>
      <c r="AN36" s="597"/>
    </row>
    <row r="37" spans="1:40" ht="14.8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675"/>
      <c r="T37" s="676"/>
      <c r="U37" s="676"/>
      <c r="V37" s="677"/>
      <c r="W37" s="598"/>
      <c r="X37" s="599"/>
      <c r="Y37" s="599"/>
      <c r="Z37" s="600"/>
      <c r="AA37" s="202"/>
      <c r="AB37" s="202"/>
      <c r="AC37" s="202"/>
      <c r="AD37" s="202"/>
      <c r="AE37" s="202"/>
      <c r="AF37" s="202"/>
      <c r="AG37" s="598"/>
      <c r="AH37" s="599"/>
      <c r="AI37" s="599"/>
      <c r="AJ37" s="600"/>
      <c r="AK37" s="598"/>
      <c r="AL37" s="599"/>
      <c r="AM37" s="599"/>
      <c r="AN37" s="600"/>
    </row>
    <row r="38" spans="1:40" ht="15" customHeight="1" x14ac:dyDescent="0.15">
      <c r="A38" s="68"/>
      <c r="B38" s="6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67"/>
      <c r="T38" s="67"/>
      <c r="U38" s="67"/>
      <c r="V38" s="67"/>
      <c r="W38" s="67"/>
    </row>
    <row r="39" spans="1:40" ht="14.85" customHeight="1" x14ac:dyDescent="0.4">
      <c r="A39" s="534" t="s">
        <v>93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4"/>
    </row>
    <row r="40" spans="1:40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4"/>
    </row>
    <row r="41" spans="1:40" ht="14.85" customHeight="1" x14ac:dyDescent="0.15">
      <c r="A41" s="160" t="str">
        <f>+$A$3</f>
        <v>昭和建設株式会社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487"/>
      <c r="AC41" s="487"/>
      <c r="AD41" s="487"/>
      <c r="AE41" s="487"/>
      <c r="AF41" s="487"/>
      <c r="AG41" s="487"/>
      <c r="AH41" s="81" t="s">
        <v>63</v>
      </c>
      <c r="AI41" s="487">
        <f>+$AI$3</f>
        <v>6</v>
      </c>
      <c r="AJ41" s="487"/>
      <c r="AK41" s="81" t="s">
        <v>64</v>
      </c>
      <c r="AL41" s="487">
        <f>+$AL$3</f>
        <v>5</v>
      </c>
      <c r="AM41" s="487"/>
      <c r="AN41" s="81" t="s">
        <v>65</v>
      </c>
    </row>
    <row r="42" spans="1:40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193"/>
      <c r="AB42" s="193"/>
      <c r="AC42" s="193"/>
      <c r="AD42" s="193"/>
      <c r="AE42" s="193"/>
      <c r="AF42" s="193"/>
      <c r="AG42" s="535" t="str">
        <f>+$AG$4</f>
        <v>82402</v>
      </c>
      <c r="AH42" s="535"/>
      <c r="AI42" s="535"/>
      <c r="AJ42" s="535"/>
      <c r="AK42" s="535"/>
      <c r="AL42" s="535"/>
      <c r="AM42" s="535"/>
      <c r="AN42" s="536"/>
    </row>
    <row r="43" spans="1:40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194"/>
      <c r="AB43" s="194"/>
      <c r="AC43" s="194"/>
      <c r="AD43" s="194"/>
      <c r="AE43" s="194"/>
      <c r="AF43" s="194"/>
      <c r="AG43" s="537"/>
      <c r="AH43" s="537"/>
      <c r="AI43" s="537"/>
      <c r="AJ43" s="537"/>
      <c r="AK43" s="537"/>
      <c r="AL43" s="537"/>
      <c r="AM43" s="537"/>
      <c r="AN43" s="538"/>
    </row>
    <row r="44" spans="1:40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565" t="s">
        <v>91</v>
      </c>
      <c r="X44" s="566"/>
      <c r="Y44" s="566"/>
      <c r="Z44" s="567"/>
      <c r="AA44" s="199"/>
      <c r="AB44" s="199"/>
      <c r="AC44" s="199"/>
      <c r="AD44" s="199"/>
      <c r="AE44" s="199"/>
      <c r="AF44" s="199"/>
      <c r="AG44" s="571">
        <f>+$AG$6</f>
        <v>1234567890123</v>
      </c>
      <c r="AH44" s="571"/>
      <c r="AI44" s="571"/>
      <c r="AJ44" s="571"/>
      <c r="AK44" s="571"/>
      <c r="AL44" s="571"/>
      <c r="AM44" s="571"/>
      <c r="AN44" s="572"/>
    </row>
    <row r="45" spans="1:40" ht="14.85" customHeight="1" x14ac:dyDescent="0.15">
      <c r="A45" s="138" t="s">
        <v>60</v>
      </c>
      <c r="B45" s="124"/>
      <c r="C45" s="125"/>
      <c r="D45" s="125"/>
      <c r="E45" s="575" t="str">
        <f>+$E$7</f>
        <v>SD2100017</v>
      </c>
      <c r="F45" s="575"/>
      <c r="G45" s="575"/>
      <c r="H45" s="575"/>
      <c r="I45" s="575"/>
      <c r="J45" s="575"/>
      <c r="K45" s="575"/>
      <c r="L45" s="576"/>
      <c r="M45" s="2"/>
      <c r="N45" s="122"/>
      <c r="O45" s="130"/>
      <c r="P45" s="130"/>
      <c r="Q45" s="130"/>
      <c r="R45" s="130"/>
      <c r="T45" s="9"/>
      <c r="V45" s="96"/>
      <c r="W45" s="568"/>
      <c r="X45" s="569"/>
      <c r="Y45" s="569"/>
      <c r="Z45" s="570"/>
      <c r="AA45" s="200"/>
      <c r="AB45" s="200"/>
      <c r="AC45" s="200"/>
      <c r="AD45" s="200"/>
      <c r="AE45" s="200"/>
      <c r="AF45" s="200"/>
      <c r="AG45" s="573"/>
      <c r="AH45" s="573"/>
      <c r="AI45" s="573"/>
      <c r="AJ45" s="573"/>
      <c r="AK45" s="573"/>
      <c r="AL45" s="573"/>
      <c r="AM45" s="573"/>
      <c r="AN45" s="574"/>
    </row>
    <row r="46" spans="1:40" ht="14.85" customHeight="1" x14ac:dyDescent="0.15">
      <c r="A46" s="149"/>
      <c r="B46" s="121"/>
      <c r="C46" s="127"/>
      <c r="D46" s="127"/>
      <c r="E46" s="577"/>
      <c r="F46" s="577"/>
      <c r="G46" s="577"/>
      <c r="H46" s="577"/>
      <c r="I46" s="577"/>
      <c r="J46" s="577"/>
      <c r="K46" s="577"/>
      <c r="L46" s="578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9"/>
    </row>
    <row r="47" spans="1:40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A47" s="9"/>
      <c r="AB47" s="9"/>
      <c r="AC47" s="9"/>
      <c r="AD47" s="9"/>
      <c r="AE47" s="9"/>
      <c r="AF47" s="9"/>
      <c r="AN47" s="96"/>
    </row>
    <row r="48" spans="1:40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県央共同アスコン　昭和・鹿島・東亜道路共同企業体</v>
      </c>
      <c r="AA48" s="464"/>
      <c r="AB48" s="464"/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5"/>
    </row>
    <row r="49" spans="1:42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5"/>
    </row>
    <row r="50" spans="1:42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M50" s="163" t="s">
        <v>70</v>
      </c>
      <c r="AN50" s="96"/>
    </row>
    <row r="51" spans="1:42" ht="14.85" customHeight="1" x14ac:dyDescent="0.15">
      <c r="A51" s="173" t="s">
        <v>75</v>
      </c>
      <c r="B51" s="174"/>
      <c r="C51" s="174"/>
      <c r="D51" s="175"/>
      <c r="E51" s="480">
        <f>+$E$13</f>
        <v>3862110000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N51" s="96"/>
    </row>
    <row r="52" spans="1:42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486"/>
      <c r="AD52" s="486"/>
      <c r="AE52" s="486"/>
      <c r="AF52" s="486"/>
      <c r="AG52" s="486"/>
      <c r="AH52" s="486"/>
      <c r="AI52" s="81" t="s">
        <v>73</v>
      </c>
      <c r="AJ52" s="81"/>
      <c r="AK52" s="487" t="str">
        <f>+$AK$14</f>
        <v>昭和 太郎</v>
      </c>
      <c r="AL52" s="487"/>
      <c r="AM52" s="487"/>
      <c r="AN52" s="488"/>
    </row>
    <row r="53" spans="1:42" ht="14.85" customHeight="1" x14ac:dyDescent="0.15">
      <c r="A53" s="141"/>
      <c r="B53" s="141"/>
      <c r="C53" s="141"/>
      <c r="D53" s="142"/>
      <c r="E53" s="143"/>
      <c r="F53" s="143"/>
      <c r="G53" s="143"/>
      <c r="H53" s="143"/>
      <c r="I53" s="2"/>
      <c r="J53" s="2"/>
      <c r="K53" s="2"/>
      <c r="L53" s="2"/>
      <c r="M53" s="2"/>
      <c r="N53" s="120"/>
      <c r="O53" s="120"/>
      <c r="P53" s="9"/>
      <c r="Q53" s="130"/>
      <c r="R53" s="130"/>
      <c r="S53" s="2"/>
      <c r="T53" s="2"/>
      <c r="U53" s="2"/>
      <c r="V53" s="2"/>
      <c r="W53" s="2"/>
      <c r="AM53" s="144"/>
      <c r="AN53" s="144"/>
    </row>
    <row r="54" spans="1:42" s="145" customFormat="1" ht="14.85" customHeight="1" x14ac:dyDescent="0.15">
      <c r="A54" s="489" t="s">
        <v>76</v>
      </c>
      <c r="B54" s="490"/>
      <c r="C54" s="489" t="s">
        <v>65</v>
      </c>
      <c r="D54" s="490"/>
      <c r="E54" s="493" t="s">
        <v>83</v>
      </c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5"/>
      <c r="U54" s="499" t="s">
        <v>77</v>
      </c>
      <c r="V54" s="500"/>
      <c r="W54" s="499" t="s">
        <v>78</v>
      </c>
      <c r="X54" s="500"/>
      <c r="Y54" s="499" t="s">
        <v>79</v>
      </c>
      <c r="Z54" s="503"/>
      <c r="AA54" s="503"/>
      <c r="AB54" s="503"/>
      <c r="AC54" s="503"/>
      <c r="AD54" s="503"/>
      <c r="AE54" s="503"/>
      <c r="AF54" s="503"/>
      <c r="AG54" s="503"/>
      <c r="AH54" s="500"/>
      <c r="AI54" s="499" t="s">
        <v>80</v>
      </c>
      <c r="AJ54" s="503"/>
      <c r="AK54" s="503"/>
      <c r="AL54" s="500"/>
      <c r="AM54" s="499" t="s">
        <v>81</v>
      </c>
      <c r="AN54" s="500"/>
      <c r="AO54" s="164"/>
      <c r="AP54" s="98"/>
    </row>
    <row r="55" spans="1:42" s="145" customFormat="1" ht="14.85" customHeight="1" x14ac:dyDescent="0.15">
      <c r="A55" s="491"/>
      <c r="B55" s="492"/>
      <c r="C55" s="491"/>
      <c r="D55" s="492"/>
      <c r="E55" s="496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8"/>
      <c r="U55" s="501"/>
      <c r="V55" s="502"/>
      <c r="W55" s="501"/>
      <c r="X55" s="502"/>
      <c r="Y55" s="501"/>
      <c r="Z55" s="504"/>
      <c r="AA55" s="504"/>
      <c r="AB55" s="504"/>
      <c r="AC55" s="504"/>
      <c r="AD55" s="504"/>
      <c r="AE55" s="504"/>
      <c r="AF55" s="504"/>
      <c r="AG55" s="504"/>
      <c r="AH55" s="502"/>
      <c r="AI55" s="501"/>
      <c r="AJ55" s="504"/>
      <c r="AK55" s="504"/>
      <c r="AL55" s="502"/>
      <c r="AM55" s="501"/>
      <c r="AN55" s="502"/>
      <c r="AO55" s="164"/>
      <c r="AP55" s="98"/>
    </row>
    <row r="56" spans="1:42" s="145" customFormat="1" ht="14.85" customHeight="1" x14ac:dyDescent="0.15">
      <c r="A56" s="641">
        <f>+$A$18</f>
        <v>11</v>
      </c>
      <c r="B56" s="642"/>
      <c r="C56" s="641" t="e">
        <f>+#REF!</f>
        <v>#REF!</v>
      </c>
      <c r="D56" s="642"/>
      <c r="E56" s="645" t="str">
        <f>+$C$18</f>
        <v>道路工事一式〇〇〇
〇〇〇</v>
      </c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440"/>
      <c r="T56" s="441"/>
      <c r="U56" s="649">
        <f>+$O$18</f>
        <v>1</v>
      </c>
      <c r="V56" s="650"/>
      <c r="W56" s="667" t="str">
        <f>+$Q$18</f>
        <v>式</v>
      </c>
      <c r="X56" s="668"/>
      <c r="Y56" s="472">
        <f>+$S$18</f>
        <v>900000000</v>
      </c>
      <c r="Z56" s="473"/>
      <c r="AA56" s="473"/>
      <c r="AB56" s="473"/>
      <c r="AC56" s="473"/>
      <c r="AD56" s="473"/>
      <c r="AE56" s="473"/>
      <c r="AF56" s="473"/>
      <c r="AG56" s="473"/>
      <c r="AH56" s="474"/>
      <c r="AI56" s="472">
        <f>+$W$18</f>
        <v>900000000</v>
      </c>
      <c r="AJ56" s="473"/>
      <c r="AK56" s="473"/>
      <c r="AL56" s="474"/>
      <c r="AM56" s="671">
        <f>+$AA$18</f>
        <v>0.1</v>
      </c>
      <c r="AN56" s="642"/>
      <c r="AO56" s="165"/>
      <c r="AP56" s="98"/>
    </row>
    <row r="57" spans="1:42" s="145" customFormat="1" ht="14.85" customHeight="1" x14ac:dyDescent="0.15">
      <c r="A57" s="643"/>
      <c r="B57" s="644"/>
      <c r="C57" s="643"/>
      <c r="D57" s="644"/>
      <c r="E57" s="647"/>
      <c r="F57" s="648"/>
      <c r="G57" s="648"/>
      <c r="H57" s="648"/>
      <c r="I57" s="648"/>
      <c r="J57" s="648"/>
      <c r="K57" s="648"/>
      <c r="L57" s="648"/>
      <c r="M57" s="648"/>
      <c r="N57" s="648"/>
      <c r="O57" s="648"/>
      <c r="P57" s="648"/>
      <c r="Q57" s="648"/>
      <c r="R57" s="648"/>
      <c r="S57" s="444"/>
      <c r="T57" s="445"/>
      <c r="U57" s="651"/>
      <c r="V57" s="652"/>
      <c r="W57" s="669"/>
      <c r="X57" s="670"/>
      <c r="Y57" s="475"/>
      <c r="Z57" s="476"/>
      <c r="AA57" s="476"/>
      <c r="AB57" s="476"/>
      <c r="AC57" s="476"/>
      <c r="AD57" s="476"/>
      <c r="AE57" s="476"/>
      <c r="AF57" s="476"/>
      <c r="AG57" s="476"/>
      <c r="AH57" s="477"/>
      <c r="AI57" s="475"/>
      <c r="AJ57" s="476"/>
      <c r="AK57" s="476"/>
      <c r="AL57" s="477"/>
      <c r="AM57" s="643"/>
      <c r="AN57" s="644"/>
      <c r="AO57" s="164"/>
      <c r="AP57" s="98"/>
    </row>
    <row r="58" spans="1:42" s="145" customFormat="1" ht="14.85" customHeight="1" x14ac:dyDescent="0.15">
      <c r="A58" s="641">
        <f>+$A$20</f>
        <v>10</v>
      </c>
      <c r="B58" s="642"/>
      <c r="C58" s="641" t="e">
        <f>+#REF!</f>
        <v>#REF!</v>
      </c>
      <c r="D58" s="642"/>
      <c r="E58" s="645" t="str">
        <f>+$C$20</f>
        <v>道路工事一式</v>
      </c>
      <c r="F58" s="646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646"/>
      <c r="R58" s="646"/>
      <c r="S58" s="440"/>
      <c r="T58" s="441"/>
      <c r="U58" s="649">
        <f>+$O$20</f>
        <v>1</v>
      </c>
      <c r="V58" s="650"/>
      <c r="W58" s="667" t="str">
        <f>+$Q$20</f>
        <v>式</v>
      </c>
      <c r="X58" s="668"/>
      <c r="Y58" s="472">
        <f>+$S$20</f>
        <v>900000000</v>
      </c>
      <c r="Z58" s="473"/>
      <c r="AA58" s="473"/>
      <c r="AB58" s="473"/>
      <c r="AC58" s="473"/>
      <c r="AD58" s="473"/>
      <c r="AE58" s="473"/>
      <c r="AF58" s="473"/>
      <c r="AG58" s="473"/>
      <c r="AH58" s="474"/>
      <c r="AI58" s="472">
        <f>+$W$20</f>
        <v>900000000</v>
      </c>
      <c r="AJ58" s="473"/>
      <c r="AK58" s="473"/>
      <c r="AL58" s="474"/>
      <c r="AM58" s="671">
        <f>+$AA$20</f>
        <v>0.1</v>
      </c>
      <c r="AN58" s="642"/>
      <c r="AO58" s="165"/>
      <c r="AP58" s="98"/>
    </row>
    <row r="59" spans="1:42" s="145" customFormat="1" ht="14.85" customHeight="1" x14ac:dyDescent="0.15">
      <c r="A59" s="643"/>
      <c r="B59" s="644"/>
      <c r="C59" s="643"/>
      <c r="D59" s="644"/>
      <c r="E59" s="647"/>
      <c r="F59" s="648"/>
      <c r="G59" s="648"/>
      <c r="H59" s="648"/>
      <c r="I59" s="648"/>
      <c r="J59" s="648"/>
      <c r="K59" s="648"/>
      <c r="L59" s="648"/>
      <c r="M59" s="648"/>
      <c r="N59" s="648"/>
      <c r="O59" s="648"/>
      <c r="P59" s="648"/>
      <c r="Q59" s="648"/>
      <c r="R59" s="648"/>
      <c r="S59" s="444"/>
      <c r="T59" s="445"/>
      <c r="U59" s="651"/>
      <c r="V59" s="652"/>
      <c r="W59" s="669"/>
      <c r="X59" s="670"/>
      <c r="Y59" s="475"/>
      <c r="Z59" s="476"/>
      <c r="AA59" s="476"/>
      <c r="AB59" s="476"/>
      <c r="AC59" s="476"/>
      <c r="AD59" s="476"/>
      <c r="AE59" s="476"/>
      <c r="AF59" s="476"/>
      <c r="AG59" s="476"/>
      <c r="AH59" s="477"/>
      <c r="AI59" s="475"/>
      <c r="AJ59" s="476"/>
      <c r="AK59" s="476"/>
      <c r="AL59" s="477"/>
      <c r="AM59" s="643"/>
      <c r="AN59" s="644"/>
      <c r="AO59" s="164"/>
      <c r="AP59" s="98"/>
    </row>
    <row r="60" spans="1:42" s="145" customFormat="1" ht="14.85" customHeight="1" x14ac:dyDescent="0.15">
      <c r="A60" s="641">
        <f>+$A$22</f>
        <v>10</v>
      </c>
      <c r="B60" s="642"/>
      <c r="C60" s="641" t="e">
        <f>+#REF!</f>
        <v>#REF!</v>
      </c>
      <c r="D60" s="642"/>
      <c r="E60" s="645" t="str">
        <f>+$C$22</f>
        <v>道路工事一式</v>
      </c>
      <c r="F60" s="646"/>
      <c r="G60" s="646"/>
      <c r="H60" s="646"/>
      <c r="I60" s="646"/>
      <c r="J60" s="646"/>
      <c r="K60" s="646"/>
      <c r="L60" s="646"/>
      <c r="M60" s="646"/>
      <c r="N60" s="646"/>
      <c r="O60" s="646"/>
      <c r="P60" s="646"/>
      <c r="Q60" s="646"/>
      <c r="R60" s="646"/>
      <c r="S60" s="440"/>
      <c r="T60" s="441"/>
      <c r="U60" s="649">
        <f>+$O$22</f>
        <v>1</v>
      </c>
      <c r="V60" s="650"/>
      <c r="W60" s="667" t="str">
        <f>+$Q$22</f>
        <v>式</v>
      </c>
      <c r="X60" s="668"/>
      <c r="Y60" s="472">
        <f>+$S$22</f>
        <v>900000000</v>
      </c>
      <c r="Z60" s="473"/>
      <c r="AA60" s="473"/>
      <c r="AB60" s="473"/>
      <c r="AC60" s="473"/>
      <c r="AD60" s="473"/>
      <c r="AE60" s="473"/>
      <c r="AF60" s="473"/>
      <c r="AG60" s="473"/>
      <c r="AH60" s="474"/>
      <c r="AI60" s="472">
        <f>+$W$22</f>
        <v>900000000</v>
      </c>
      <c r="AJ60" s="473"/>
      <c r="AK60" s="473"/>
      <c r="AL60" s="474"/>
      <c r="AM60" s="671" t="str">
        <f>+$AA$22</f>
        <v>非</v>
      </c>
      <c r="AN60" s="642"/>
      <c r="AO60" s="165"/>
      <c r="AP60" s="98"/>
    </row>
    <row r="61" spans="1:42" s="145" customFormat="1" ht="14.85" customHeight="1" x14ac:dyDescent="0.15">
      <c r="A61" s="643"/>
      <c r="B61" s="644"/>
      <c r="C61" s="643"/>
      <c r="D61" s="644"/>
      <c r="E61" s="647"/>
      <c r="F61" s="648"/>
      <c r="G61" s="648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444"/>
      <c r="T61" s="445"/>
      <c r="U61" s="651"/>
      <c r="V61" s="652"/>
      <c r="W61" s="669"/>
      <c r="X61" s="670"/>
      <c r="Y61" s="475"/>
      <c r="Z61" s="476"/>
      <c r="AA61" s="476"/>
      <c r="AB61" s="476"/>
      <c r="AC61" s="476"/>
      <c r="AD61" s="476"/>
      <c r="AE61" s="476"/>
      <c r="AF61" s="476"/>
      <c r="AG61" s="476"/>
      <c r="AH61" s="477"/>
      <c r="AI61" s="475"/>
      <c r="AJ61" s="476"/>
      <c r="AK61" s="476"/>
      <c r="AL61" s="477"/>
      <c r="AM61" s="643"/>
      <c r="AN61" s="644"/>
      <c r="AO61" s="164"/>
      <c r="AP61" s="98"/>
    </row>
    <row r="62" spans="1:42" s="145" customFormat="1" ht="14.85" customHeight="1" x14ac:dyDescent="0.15">
      <c r="A62" s="641">
        <f>+$A$24</f>
        <v>10</v>
      </c>
      <c r="B62" s="642"/>
      <c r="C62" s="641" t="e">
        <f>+#REF!</f>
        <v>#REF!</v>
      </c>
      <c r="D62" s="642"/>
      <c r="E62" s="645" t="str">
        <f>+$C$24</f>
        <v>道路工事一式</v>
      </c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440"/>
      <c r="T62" s="441"/>
      <c r="U62" s="649">
        <f>+$O$24</f>
        <v>1</v>
      </c>
      <c r="V62" s="650"/>
      <c r="W62" s="667" t="str">
        <f>+$Q$24</f>
        <v>式</v>
      </c>
      <c r="X62" s="668"/>
      <c r="Y62" s="472">
        <f>+$S$24</f>
        <v>900000000</v>
      </c>
      <c r="Z62" s="473"/>
      <c r="AA62" s="473"/>
      <c r="AB62" s="473"/>
      <c r="AC62" s="473"/>
      <c r="AD62" s="473"/>
      <c r="AE62" s="473"/>
      <c r="AF62" s="473"/>
      <c r="AG62" s="473"/>
      <c r="AH62" s="474"/>
      <c r="AI62" s="472">
        <f>+$W$24</f>
        <v>900000000</v>
      </c>
      <c r="AJ62" s="473"/>
      <c r="AK62" s="473"/>
      <c r="AL62" s="474"/>
      <c r="AM62" s="671">
        <f>+$AA$24</f>
        <v>0.08</v>
      </c>
      <c r="AN62" s="642"/>
      <c r="AO62" s="164"/>
      <c r="AP62" s="98"/>
    </row>
    <row r="63" spans="1:42" s="145" customFormat="1" ht="14.85" customHeight="1" x14ac:dyDescent="0.15">
      <c r="A63" s="643"/>
      <c r="B63" s="644"/>
      <c r="C63" s="643"/>
      <c r="D63" s="644"/>
      <c r="E63" s="647"/>
      <c r="F63" s="648"/>
      <c r="G63" s="648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444"/>
      <c r="T63" s="445"/>
      <c r="U63" s="651"/>
      <c r="V63" s="652"/>
      <c r="W63" s="669"/>
      <c r="X63" s="670"/>
      <c r="Y63" s="475"/>
      <c r="Z63" s="476"/>
      <c r="AA63" s="476"/>
      <c r="AB63" s="476"/>
      <c r="AC63" s="476"/>
      <c r="AD63" s="476"/>
      <c r="AE63" s="476"/>
      <c r="AF63" s="476"/>
      <c r="AG63" s="476"/>
      <c r="AH63" s="477"/>
      <c r="AI63" s="475"/>
      <c r="AJ63" s="476"/>
      <c r="AK63" s="476"/>
      <c r="AL63" s="477"/>
      <c r="AM63" s="643"/>
      <c r="AN63" s="644"/>
      <c r="AO63" s="164"/>
      <c r="AP63" s="98"/>
    </row>
    <row r="64" spans="1:42" s="145" customFormat="1" ht="14.85" customHeight="1" x14ac:dyDescent="0.15">
      <c r="A64" s="641">
        <f>+$A$26</f>
        <v>10</v>
      </c>
      <c r="B64" s="642"/>
      <c r="C64" s="641" t="e">
        <f>+#REF!</f>
        <v>#REF!</v>
      </c>
      <c r="D64" s="642"/>
      <c r="E64" s="645" t="str">
        <f>+$C$26</f>
        <v>道路工事一式</v>
      </c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440"/>
      <c r="T64" s="441"/>
      <c r="U64" s="649">
        <f>+$O$26</f>
        <v>1</v>
      </c>
      <c r="V64" s="650"/>
      <c r="W64" s="667" t="str">
        <f>+$Q$26</f>
        <v>個</v>
      </c>
      <c r="X64" s="668"/>
      <c r="Y64" s="472">
        <f>+$S$26</f>
        <v>10000000</v>
      </c>
      <c r="Z64" s="473"/>
      <c r="AA64" s="473"/>
      <c r="AB64" s="473"/>
      <c r="AC64" s="473"/>
      <c r="AD64" s="473"/>
      <c r="AE64" s="473"/>
      <c r="AF64" s="473"/>
      <c r="AG64" s="473"/>
      <c r="AH64" s="474"/>
      <c r="AI64" s="472">
        <f>+$W$26</f>
        <v>10000000</v>
      </c>
      <c r="AJ64" s="473"/>
      <c r="AK64" s="473"/>
      <c r="AL64" s="474"/>
      <c r="AM64" s="637" t="str">
        <f>+$AA$26</f>
        <v>非</v>
      </c>
      <c r="AN64" s="638"/>
      <c r="AO64" s="164"/>
      <c r="AP64" s="98"/>
    </row>
    <row r="65" spans="1:42" s="145" customFormat="1" ht="14.85" customHeight="1" x14ac:dyDescent="0.15">
      <c r="A65" s="643"/>
      <c r="B65" s="644"/>
      <c r="C65" s="643"/>
      <c r="D65" s="644"/>
      <c r="E65" s="647"/>
      <c r="F65" s="648"/>
      <c r="G65" s="648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444"/>
      <c r="T65" s="445"/>
      <c r="U65" s="651"/>
      <c r="V65" s="652"/>
      <c r="W65" s="669"/>
      <c r="X65" s="670"/>
      <c r="Y65" s="475"/>
      <c r="Z65" s="476"/>
      <c r="AA65" s="476"/>
      <c r="AB65" s="476"/>
      <c r="AC65" s="476"/>
      <c r="AD65" s="476"/>
      <c r="AE65" s="476"/>
      <c r="AF65" s="476"/>
      <c r="AG65" s="476"/>
      <c r="AH65" s="477"/>
      <c r="AI65" s="475"/>
      <c r="AJ65" s="476"/>
      <c r="AK65" s="476"/>
      <c r="AL65" s="477"/>
      <c r="AM65" s="639"/>
      <c r="AN65" s="640"/>
      <c r="AO65" s="164"/>
      <c r="AP65" s="98"/>
    </row>
    <row r="66" spans="1:42" s="145" customFormat="1" ht="14.85" customHeight="1" x14ac:dyDescent="0.15">
      <c r="A66" s="641">
        <f>+$A$28</f>
        <v>10</v>
      </c>
      <c r="B66" s="642"/>
      <c r="C66" s="641" t="e">
        <f>+#REF!</f>
        <v>#REF!</v>
      </c>
      <c r="D66" s="642"/>
      <c r="E66" s="645" t="str">
        <f>+$C$28</f>
        <v>道路工事一式</v>
      </c>
      <c r="F66" s="646"/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440"/>
      <c r="T66" s="441"/>
      <c r="U66" s="649">
        <f>+$O$28</f>
        <v>1</v>
      </c>
      <c r="V66" s="650"/>
      <c r="W66" s="653" t="str">
        <f>+$Q$28</f>
        <v>個</v>
      </c>
      <c r="X66" s="654"/>
      <c r="Y66" s="657">
        <f>+$S$28</f>
        <v>100000</v>
      </c>
      <c r="Z66" s="658"/>
      <c r="AA66" s="658"/>
      <c r="AB66" s="658"/>
      <c r="AC66" s="658"/>
      <c r="AD66" s="658"/>
      <c r="AE66" s="658"/>
      <c r="AF66" s="658"/>
      <c r="AG66" s="658"/>
      <c r="AH66" s="659"/>
      <c r="AI66" s="657">
        <f>+$W$28</f>
        <v>100000</v>
      </c>
      <c r="AJ66" s="658"/>
      <c r="AK66" s="658"/>
      <c r="AL66" s="659"/>
      <c r="AM66" s="663">
        <f>+$AA$28</f>
        <v>0.1</v>
      </c>
      <c r="AN66" s="664"/>
      <c r="AO66" s="164"/>
      <c r="AP66" s="98"/>
    </row>
    <row r="67" spans="1:42" s="145" customFormat="1" ht="14.85" customHeight="1" x14ac:dyDescent="0.15">
      <c r="A67" s="643"/>
      <c r="B67" s="644"/>
      <c r="C67" s="643"/>
      <c r="D67" s="644"/>
      <c r="E67" s="647"/>
      <c r="F67" s="648"/>
      <c r="G67" s="648"/>
      <c r="H67" s="648"/>
      <c r="I67" s="648"/>
      <c r="J67" s="648"/>
      <c r="K67" s="648"/>
      <c r="L67" s="648"/>
      <c r="M67" s="648"/>
      <c r="N67" s="648"/>
      <c r="O67" s="648"/>
      <c r="P67" s="648"/>
      <c r="Q67" s="648"/>
      <c r="R67" s="648"/>
      <c r="S67" s="444"/>
      <c r="T67" s="445"/>
      <c r="U67" s="651"/>
      <c r="V67" s="652"/>
      <c r="W67" s="655"/>
      <c r="X67" s="656"/>
      <c r="Y67" s="660"/>
      <c r="Z67" s="661"/>
      <c r="AA67" s="661"/>
      <c r="AB67" s="661"/>
      <c r="AC67" s="661"/>
      <c r="AD67" s="661"/>
      <c r="AE67" s="661"/>
      <c r="AF67" s="661"/>
      <c r="AG67" s="661"/>
      <c r="AH67" s="662"/>
      <c r="AI67" s="660"/>
      <c r="AJ67" s="661"/>
      <c r="AK67" s="661"/>
      <c r="AL67" s="662"/>
      <c r="AM67" s="665"/>
      <c r="AN67" s="666"/>
      <c r="AO67" s="164"/>
      <c r="AP67" s="98"/>
    </row>
    <row r="68" spans="1:42" ht="14.85" customHeight="1" x14ac:dyDescent="0.2">
      <c r="A68" s="68"/>
      <c r="B68" s="70"/>
      <c r="C68" s="17"/>
      <c r="D68" s="17"/>
      <c r="E68" s="18"/>
      <c r="F68" s="17"/>
      <c r="G68" s="17"/>
      <c r="H68" s="17"/>
      <c r="I68" s="17"/>
      <c r="J68" s="18"/>
      <c r="K68" s="17"/>
      <c r="L68" s="17"/>
      <c r="M68" s="17"/>
      <c r="N68" s="17"/>
      <c r="O68" s="135"/>
      <c r="P68" s="136"/>
      <c r="Q68" s="136"/>
      <c r="R68" s="153"/>
      <c r="S68" s="154"/>
      <c r="T68" s="154"/>
      <c r="U68" s="154"/>
      <c r="V68" s="154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6"/>
      <c r="AI68" s="156"/>
      <c r="AJ68" s="156"/>
      <c r="AK68" s="156"/>
      <c r="AL68" s="156"/>
      <c r="AM68" s="81"/>
      <c r="AN68" s="81"/>
    </row>
    <row r="69" spans="1:42" ht="14.85" customHeight="1" x14ac:dyDescent="0.4">
      <c r="A69" s="68"/>
      <c r="B69" s="70"/>
      <c r="C69" s="20"/>
      <c r="D69" s="2"/>
      <c r="E69" s="2"/>
      <c r="F69" s="20"/>
      <c r="G69" s="2"/>
      <c r="H69" s="20"/>
      <c r="I69" s="2"/>
      <c r="J69" s="2"/>
      <c r="K69" s="17"/>
      <c r="L69" s="17"/>
      <c r="M69" s="17"/>
      <c r="N69" s="17"/>
      <c r="O69" s="2"/>
      <c r="P69" s="2"/>
      <c r="Q69" s="2"/>
      <c r="R69" s="2"/>
      <c r="S69" s="513"/>
      <c r="T69" s="514"/>
      <c r="U69" s="514"/>
      <c r="V69" s="515"/>
      <c r="W69" s="167" t="s">
        <v>80</v>
      </c>
      <c r="X69" s="168"/>
      <c r="Y69" s="168"/>
      <c r="Z69" s="168"/>
      <c r="AA69" s="168"/>
      <c r="AB69" s="168"/>
      <c r="AC69" s="168"/>
      <c r="AD69" s="168"/>
      <c r="AE69" s="168"/>
      <c r="AF69" s="168"/>
      <c r="AG69" s="169" t="s">
        <v>35</v>
      </c>
      <c r="AH69" s="170"/>
      <c r="AI69" s="170"/>
      <c r="AJ69" s="171"/>
      <c r="AK69" s="167" t="s">
        <v>87</v>
      </c>
      <c r="AL69" s="168"/>
      <c r="AM69" s="167"/>
      <c r="AN69" s="172"/>
    </row>
    <row r="70" spans="1:42" ht="14.85" customHeight="1" x14ac:dyDescent="0.15">
      <c r="A70" s="68"/>
      <c r="B70" s="69"/>
      <c r="C70" s="66"/>
      <c r="D70" s="2"/>
      <c r="E70" s="2"/>
      <c r="F70" s="2"/>
      <c r="G70" s="2"/>
      <c r="H70" s="2"/>
      <c r="I70" s="2"/>
      <c r="J70" s="2"/>
      <c r="K70" s="20"/>
      <c r="L70" s="2"/>
      <c r="M70" s="20"/>
      <c r="N70" s="2"/>
      <c r="O70" s="67"/>
      <c r="P70" s="67"/>
      <c r="Q70" s="67"/>
      <c r="R70" s="67"/>
      <c r="S70" s="466" t="s">
        <v>85</v>
      </c>
      <c r="T70" s="467"/>
      <c r="U70" s="467"/>
      <c r="V70" s="468"/>
      <c r="W70" s="472">
        <f>+$W$32</f>
        <v>1800100000</v>
      </c>
      <c r="X70" s="473"/>
      <c r="Y70" s="473"/>
      <c r="Z70" s="474"/>
      <c r="AA70" s="195"/>
      <c r="AB70" s="195"/>
      <c r="AC70" s="195"/>
      <c r="AD70" s="195"/>
      <c r="AE70" s="195"/>
      <c r="AF70" s="195"/>
      <c r="AG70" s="472">
        <f>+$AG$32</f>
        <v>180010000</v>
      </c>
      <c r="AH70" s="473"/>
      <c r="AI70" s="473"/>
      <c r="AJ70" s="474"/>
      <c r="AK70" s="472">
        <f>+$AK$32</f>
        <v>1980110000</v>
      </c>
      <c r="AL70" s="473"/>
      <c r="AM70" s="473"/>
      <c r="AN70" s="474"/>
    </row>
    <row r="71" spans="1:42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469"/>
      <c r="T71" s="470"/>
      <c r="U71" s="470"/>
      <c r="V71" s="471"/>
      <c r="W71" s="475"/>
      <c r="X71" s="476"/>
      <c r="Y71" s="476"/>
      <c r="Z71" s="477"/>
      <c r="AA71" s="196"/>
      <c r="AB71" s="196"/>
      <c r="AC71" s="196"/>
      <c r="AD71" s="196"/>
      <c r="AE71" s="196"/>
      <c r="AF71" s="196"/>
      <c r="AG71" s="475"/>
      <c r="AH71" s="476"/>
      <c r="AI71" s="476"/>
      <c r="AJ71" s="477"/>
      <c r="AK71" s="475"/>
      <c r="AL71" s="476"/>
      <c r="AM71" s="476"/>
      <c r="AN71" s="477"/>
    </row>
    <row r="72" spans="1:42" ht="14.85" customHeight="1" x14ac:dyDescent="0.15">
      <c r="A72" s="68"/>
      <c r="B72" s="6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478" t="s">
        <v>86</v>
      </c>
      <c r="T72" s="467"/>
      <c r="U72" s="467"/>
      <c r="V72" s="468"/>
      <c r="W72" s="472">
        <f>+$W$34</f>
        <v>900000000</v>
      </c>
      <c r="X72" s="473"/>
      <c r="Y72" s="473"/>
      <c r="Z72" s="474"/>
      <c r="AA72" s="195"/>
      <c r="AB72" s="195"/>
      <c r="AC72" s="195"/>
      <c r="AD72" s="195"/>
      <c r="AE72" s="195"/>
      <c r="AF72" s="195"/>
      <c r="AG72" s="472">
        <f>+$AG$34</f>
        <v>72000000</v>
      </c>
      <c r="AH72" s="473"/>
      <c r="AI72" s="473"/>
      <c r="AJ72" s="474"/>
      <c r="AK72" s="472">
        <f>+$AK$34</f>
        <v>972000000</v>
      </c>
      <c r="AL72" s="473"/>
      <c r="AM72" s="473"/>
      <c r="AN72" s="474"/>
    </row>
    <row r="73" spans="1:42" ht="14.85" customHeight="1" x14ac:dyDescent="0.15"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469"/>
      <c r="T73" s="470"/>
      <c r="U73" s="470"/>
      <c r="V73" s="471"/>
      <c r="W73" s="475"/>
      <c r="X73" s="476"/>
      <c r="Y73" s="476"/>
      <c r="Z73" s="477"/>
      <c r="AA73" s="196"/>
      <c r="AB73" s="196"/>
      <c r="AC73" s="196"/>
      <c r="AD73" s="196"/>
      <c r="AE73" s="196"/>
      <c r="AF73" s="196"/>
      <c r="AG73" s="475"/>
      <c r="AH73" s="476"/>
      <c r="AI73" s="476"/>
      <c r="AJ73" s="477"/>
      <c r="AK73" s="475"/>
      <c r="AL73" s="476"/>
      <c r="AM73" s="476"/>
      <c r="AN73" s="477"/>
    </row>
    <row r="74" spans="1:42" ht="14.85" customHeight="1" x14ac:dyDescent="0.15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478" t="s">
        <v>84</v>
      </c>
      <c r="T74" s="467"/>
      <c r="U74" s="467"/>
      <c r="V74" s="468"/>
      <c r="W74" s="472">
        <f>+$W$36</f>
        <v>910000000</v>
      </c>
      <c r="X74" s="473"/>
      <c r="Y74" s="473"/>
      <c r="Z74" s="474"/>
      <c r="AA74" s="195"/>
      <c r="AB74" s="195"/>
      <c r="AC74" s="195"/>
      <c r="AD74" s="195"/>
      <c r="AE74" s="195"/>
      <c r="AF74" s="195"/>
      <c r="AG74" s="559">
        <f>+$AG$36</f>
        <v>0</v>
      </c>
      <c r="AH74" s="560"/>
      <c r="AI74" s="560"/>
      <c r="AJ74" s="561"/>
      <c r="AK74" s="472">
        <f>+$AK$36</f>
        <v>910000000</v>
      </c>
      <c r="AL74" s="473"/>
      <c r="AM74" s="473"/>
      <c r="AN74" s="474"/>
    </row>
    <row r="75" spans="1:42" ht="14.85" customHeight="1" x14ac:dyDescent="0.15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469"/>
      <c r="T75" s="470"/>
      <c r="U75" s="470"/>
      <c r="V75" s="471"/>
      <c r="W75" s="475"/>
      <c r="X75" s="476"/>
      <c r="Y75" s="476"/>
      <c r="Z75" s="477"/>
      <c r="AA75" s="196"/>
      <c r="AB75" s="196"/>
      <c r="AC75" s="196"/>
      <c r="AD75" s="196"/>
      <c r="AE75" s="196"/>
      <c r="AF75" s="196"/>
      <c r="AG75" s="562"/>
      <c r="AH75" s="563"/>
      <c r="AI75" s="563"/>
      <c r="AJ75" s="564"/>
      <c r="AK75" s="475"/>
      <c r="AL75" s="476"/>
      <c r="AM75" s="476"/>
      <c r="AN75" s="477"/>
    </row>
    <row r="76" spans="1:42" ht="15" customHeight="1" x14ac:dyDescent="0.15"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67"/>
      <c r="T76" s="67"/>
      <c r="U76" s="67"/>
      <c r="V76" s="67"/>
      <c r="W76" s="67"/>
    </row>
    <row r="77" spans="1:42" ht="14.85" customHeight="1" x14ac:dyDescent="0.4">
      <c r="A77" s="534" t="s">
        <v>93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  <c r="AI77" s="534"/>
      <c r="AJ77" s="534"/>
      <c r="AK77" s="534"/>
      <c r="AL77" s="534"/>
      <c r="AM77" s="534"/>
      <c r="AN77" s="534"/>
    </row>
    <row r="78" spans="1:42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  <c r="AI78" s="534"/>
      <c r="AJ78" s="534"/>
      <c r="AK78" s="534"/>
      <c r="AL78" s="534"/>
      <c r="AM78" s="534"/>
      <c r="AN78" s="534"/>
    </row>
    <row r="79" spans="1:42" ht="14.85" customHeight="1" x14ac:dyDescent="0.15">
      <c r="A79" s="160" t="str">
        <f>+$A$3</f>
        <v>昭和建設株式会社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487"/>
      <c r="AC79" s="487"/>
      <c r="AD79" s="487"/>
      <c r="AE79" s="487"/>
      <c r="AF79" s="487"/>
      <c r="AG79" s="487"/>
      <c r="AH79" s="81" t="s">
        <v>63</v>
      </c>
      <c r="AI79" s="487">
        <f>+$AI$3</f>
        <v>6</v>
      </c>
      <c r="AJ79" s="487"/>
      <c r="AK79" s="81" t="s">
        <v>64</v>
      </c>
      <c r="AL79" s="487">
        <f>+$AL$3</f>
        <v>5</v>
      </c>
      <c r="AM79" s="487"/>
      <c r="AN79" s="81" t="s">
        <v>65</v>
      </c>
    </row>
    <row r="80" spans="1:42" ht="14.85" customHeight="1" x14ac:dyDescent="0.15">
      <c r="A80" s="160"/>
      <c r="B80" s="432" t="str">
        <f>+$B$42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193"/>
      <c r="AB80" s="193"/>
      <c r="AC80" s="193"/>
      <c r="AD80" s="193"/>
      <c r="AE80" s="193"/>
      <c r="AF80" s="193"/>
      <c r="AG80" s="535" t="str">
        <f>+$AG$4</f>
        <v>82402</v>
      </c>
      <c r="AH80" s="535"/>
      <c r="AI80" s="535"/>
      <c r="AJ80" s="535"/>
      <c r="AK80" s="535"/>
      <c r="AL80" s="535"/>
      <c r="AM80" s="535"/>
      <c r="AN80" s="536"/>
    </row>
    <row r="81" spans="1:42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194"/>
      <c r="AB81" s="194"/>
      <c r="AC81" s="194"/>
      <c r="AD81" s="194"/>
      <c r="AE81" s="194"/>
      <c r="AF81" s="194"/>
      <c r="AG81" s="537"/>
      <c r="AH81" s="537"/>
      <c r="AI81" s="537"/>
      <c r="AJ81" s="537"/>
      <c r="AK81" s="537"/>
      <c r="AL81" s="537"/>
      <c r="AM81" s="537"/>
      <c r="AN81" s="538"/>
    </row>
    <row r="82" spans="1:42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565" t="s">
        <v>91</v>
      </c>
      <c r="X82" s="566"/>
      <c r="Y82" s="566"/>
      <c r="Z82" s="567"/>
      <c r="AA82" s="199"/>
      <c r="AB82" s="199"/>
      <c r="AC82" s="199"/>
      <c r="AD82" s="199"/>
      <c r="AE82" s="199"/>
      <c r="AF82" s="199"/>
      <c r="AG82" s="571">
        <f>+$AG$6</f>
        <v>1234567890123</v>
      </c>
      <c r="AH82" s="571"/>
      <c r="AI82" s="571"/>
      <c r="AJ82" s="571"/>
      <c r="AK82" s="571"/>
      <c r="AL82" s="571"/>
      <c r="AM82" s="571"/>
      <c r="AN82" s="572"/>
    </row>
    <row r="83" spans="1:42" ht="14.85" customHeight="1" x14ac:dyDescent="0.15">
      <c r="A83" s="138" t="s">
        <v>60</v>
      </c>
      <c r="B83" s="124"/>
      <c r="C83" s="125"/>
      <c r="D83" s="125"/>
      <c r="E83" s="575" t="str">
        <f>+$E$7</f>
        <v>SD2100017</v>
      </c>
      <c r="F83" s="575"/>
      <c r="G83" s="575"/>
      <c r="H83" s="575"/>
      <c r="I83" s="575"/>
      <c r="J83" s="575"/>
      <c r="K83" s="575"/>
      <c r="L83" s="576"/>
      <c r="M83" s="2"/>
      <c r="N83" s="122"/>
      <c r="O83" s="130"/>
      <c r="P83" s="130"/>
      <c r="Q83" s="130"/>
      <c r="R83" s="130"/>
      <c r="T83" s="9"/>
      <c r="V83" s="96"/>
      <c r="W83" s="568"/>
      <c r="X83" s="569"/>
      <c r="Y83" s="569"/>
      <c r="Z83" s="570"/>
      <c r="AA83" s="200"/>
      <c r="AB83" s="200"/>
      <c r="AC83" s="200"/>
      <c r="AD83" s="200"/>
      <c r="AE83" s="200"/>
      <c r="AF83" s="200"/>
      <c r="AG83" s="573"/>
      <c r="AH83" s="573"/>
      <c r="AI83" s="573"/>
      <c r="AJ83" s="573"/>
      <c r="AK83" s="573"/>
      <c r="AL83" s="573"/>
      <c r="AM83" s="573"/>
      <c r="AN83" s="574"/>
    </row>
    <row r="84" spans="1:42" ht="14.85" customHeight="1" x14ac:dyDescent="0.15">
      <c r="A84" s="149"/>
      <c r="B84" s="121"/>
      <c r="C84" s="127"/>
      <c r="D84" s="127"/>
      <c r="E84" s="577"/>
      <c r="F84" s="577"/>
      <c r="G84" s="577"/>
      <c r="H84" s="577"/>
      <c r="I84" s="577"/>
      <c r="J84" s="577"/>
      <c r="K84" s="577"/>
      <c r="L84" s="578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9"/>
    </row>
    <row r="85" spans="1:42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A85" s="9"/>
      <c r="AB85" s="9"/>
      <c r="AC85" s="9"/>
      <c r="AD85" s="9"/>
      <c r="AE85" s="9"/>
      <c r="AF85" s="9"/>
      <c r="AN85" s="96"/>
    </row>
    <row r="86" spans="1:42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県央共同アスコン　昭和・鹿島・東亜道路共同企業体</v>
      </c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4"/>
      <c r="AL86" s="464"/>
      <c r="AM86" s="464"/>
      <c r="AN86" s="465"/>
    </row>
    <row r="87" spans="1:42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4"/>
      <c r="AI87" s="464"/>
      <c r="AJ87" s="464"/>
      <c r="AK87" s="464"/>
      <c r="AL87" s="464"/>
      <c r="AM87" s="464"/>
      <c r="AN87" s="465"/>
    </row>
    <row r="88" spans="1:42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M88" s="163" t="s">
        <v>70</v>
      </c>
      <c r="AN88" s="96"/>
    </row>
    <row r="89" spans="1:42" ht="14.85" customHeight="1" x14ac:dyDescent="0.15">
      <c r="A89" s="173" t="s">
        <v>75</v>
      </c>
      <c r="B89" s="174"/>
      <c r="C89" s="174"/>
      <c r="D89" s="175"/>
      <c r="E89" s="480">
        <f>+$E$13</f>
        <v>3862110000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N89" s="96"/>
    </row>
    <row r="90" spans="1:42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486"/>
      <c r="AD90" s="486"/>
      <c r="AE90" s="486"/>
      <c r="AF90" s="486"/>
      <c r="AG90" s="486"/>
      <c r="AH90" s="486"/>
      <c r="AI90" s="81" t="s">
        <v>73</v>
      </c>
      <c r="AJ90" s="81"/>
      <c r="AK90" s="487" t="str">
        <f>+$AK$14</f>
        <v>昭和 太郎</v>
      </c>
      <c r="AL90" s="487"/>
      <c r="AM90" s="487"/>
      <c r="AN90" s="488"/>
    </row>
    <row r="91" spans="1:42" ht="14.85" customHeight="1" x14ac:dyDescent="0.15">
      <c r="A91" s="141"/>
      <c r="B91" s="141"/>
      <c r="C91" s="141"/>
      <c r="D91" s="142"/>
      <c r="E91" s="143"/>
      <c r="F91" s="143"/>
      <c r="G91" s="143"/>
      <c r="H91" s="143"/>
      <c r="I91" s="2"/>
      <c r="J91" s="2"/>
      <c r="K91" s="2"/>
      <c r="L91" s="2"/>
      <c r="M91" s="2"/>
      <c r="N91" s="120"/>
      <c r="O91" s="120"/>
      <c r="P91" s="9"/>
      <c r="Q91" s="130"/>
      <c r="R91" s="130"/>
      <c r="S91" s="2"/>
      <c r="T91" s="2"/>
      <c r="U91" s="2"/>
      <c r="V91" s="2"/>
      <c r="W91" s="2"/>
      <c r="AM91" s="144"/>
      <c r="AN91" s="144"/>
    </row>
    <row r="92" spans="1:42" s="145" customFormat="1" ht="14.85" customHeight="1" x14ac:dyDescent="0.15">
      <c r="A92" s="489" t="s">
        <v>76</v>
      </c>
      <c r="B92" s="490"/>
      <c r="C92" s="489" t="s">
        <v>65</v>
      </c>
      <c r="D92" s="490"/>
      <c r="E92" s="493" t="s">
        <v>83</v>
      </c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5"/>
      <c r="U92" s="499" t="s">
        <v>77</v>
      </c>
      <c r="V92" s="500"/>
      <c r="W92" s="499" t="s">
        <v>78</v>
      </c>
      <c r="X92" s="500"/>
      <c r="Y92" s="499" t="s">
        <v>79</v>
      </c>
      <c r="Z92" s="503"/>
      <c r="AA92" s="503"/>
      <c r="AB92" s="503"/>
      <c r="AC92" s="503"/>
      <c r="AD92" s="503"/>
      <c r="AE92" s="503"/>
      <c r="AF92" s="503"/>
      <c r="AG92" s="503"/>
      <c r="AH92" s="500"/>
      <c r="AI92" s="499" t="s">
        <v>80</v>
      </c>
      <c r="AJ92" s="503"/>
      <c r="AK92" s="503"/>
      <c r="AL92" s="500"/>
      <c r="AM92" s="499" t="s">
        <v>81</v>
      </c>
      <c r="AN92" s="500"/>
      <c r="AO92" s="164"/>
      <c r="AP92" s="98"/>
    </row>
    <row r="93" spans="1:42" s="145" customFormat="1" ht="14.85" customHeight="1" x14ac:dyDescent="0.15">
      <c r="A93" s="491"/>
      <c r="B93" s="492"/>
      <c r="C93" s="491"/>
      <c r="D93" s="492"/>
      <c r="E93" s="496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8"/>
      <c r="U93" s="501"/>
      <c r="V93" s="502"/>
      <c r="W93" s="501"/>
      <c r="X93" s="502"/>
      <c r="Y93" s="501"/>
      <c r="Z93" s="504"/>
      <c r="AA93" s="504"/>
      <c r="AB93" s="504"/>
      <c r="AC93" s="504"/>
      <c r="AD93" s="504"/>
      <c r="AE93" s="504"/>
      <c r="AF93" s="504"/>
      <c r="AG93" s="504"/>
      <c r="AH93" s="502"/>
      <c r="AI93" s="501"/>
      <c r="AJ93" s="504"/>
      <c r="AK93" s="504"/>
      <c r="AL93" s="502"/>
      <c r="AM93" s="501"/>
      <c r="AN93" s="502"/>
      <c r="AO93" s="164"/>
      <c r="AP93" s="98"/>
    </row>
    <row r="94" spans="1:42" s="145" customFormat="1" ht="14.85" customHeight="1" x14ac:dyDescent="0.15">
      <c r="A94" s="641">
        <f>+$A$18</f>
        <v>11</v>
      </c>
      <c r="B94" s="642"/>
      <c r="C94" s="641" t="e">
        <f>+#REF!</f>
        <v>#REF!</v>
      </c>
      <c r="D94" s="642"/>
      <c r="E94" s="645" t="str">
        <f>+$C$18</f>
        <v>道路工事一式〇〇〇
〇〇〇</v>
      </c>
      <c r="F94" s="646"/>
      <c r="G94" s="646"/>
      <c r="H94" s="646"/>
      <c r="I94" s="646"/>
      <c r="J94" s="646"/>
      <c r="K94" s="646"/>
      <c r="L94" s="646"/>
      <c r="M94" s="646"/>
      <c r="N94" s="646"/>
      <c r="O94" s="646"/>
      <c r="P94" s="646"/>
      <c r="Q94" s="646"/>
      <c r="R94" s="646"/>
      <c r="S94" s="440"/>
      <c r="T94" s="441"/>
      <c r="U94" s="649">
        <f>+$O$18</f>
        <v>1</v>
      </c>
      <c r="V94" s="650"/>
      <c r="W94" s="667" t="str">
        <f>+$Q$18</f>
        <v>式</v>
      </c>
      <c r="X94" s="668"/>
      <c r="Y94" s="472">
        <f>+$S$18</f>
        <v>900000000</v>
      </c>
      <c r="Z94" s="473"/>
      <c r="AA94" s="473"/>
      <c r="AB94" s="473"/>
      <c r="AC94" s="473"/>
      <c r="AD94" s="473"/>
      <c r="AE94" s="473"/>
      <c r="AF94" s="473"/>
      <c r="AG94" s="473"/>
      <c r="AH94" s="474"/>
      <c r="AI94" s="472">
        <f>+$W$18</f>
        <v>900000000</v>
      </c>
      <c r="AJ94" s="473"/>
      <c r="AK94" s="473"/>
      <c r="AL94" s="474"/>
      <c r="AM94" s="671">
        <f>+$AA$18</f>
        <v>0.1</v>
      </c>
      <c r="AN94" s="642"/>
      <c r="AO94" s="165"/>
      <c r="AP94" s="98"/>
    </row>
    <row r="95" spans="1:42" s="145" customFormat="1" ht="14.85" customHeight="1" x14ac:dyDescent="0.15">
      <c r="A95" s="643"/>
      <c r="B95" s="644"/>
      <c r="C95" s="643"/>
      <c r="D95" s="644"/>
      <c r="E95" s="647"/>
      <c r="F95" s="648"/>
      <c r="G95" s="648"/>
      <c r="H95" s="648"/>
      <c r="I95" s="648"/>
      <c r="J95" s="648"/>
      <c r="K95" s="648"/>
      <c r="L95" s="648"/>
      <c r="M95" s="648"/>
      <c r="N95" s="648"/>
      <c r="O95" s="648"/>
      <c r="P95" s="648"/>
      <c r="Q95" s="648"/>
      <c r="R95" s="648"/>
      <c r="S95" s="444"/>
      <c r="T95" s="445"/>
      <c r="U95" s="651"/>
      <c r="V95" s="652"/>
      <c r="W95" s="669"/>
      <c r="X95" s="670"/>
      <c r="Y95" s="475"/>
      <c r="Z95" s="476"/>
      <c r="AA95" s="476"/>
      <c r="AB95" s="476"/>
      <c r="AC95" s="476"/>
      <c r="AD95" s="476"/>
      <c r="AE95" s="476"/>
      <c r="AF95" s="476"/>
      <c r="AG95" s="476"/>
      <c r="AH95" s="477"/>
      <c r="AI95" s="475"/>
      <c r="AJ95" s="476"/>
      <c r="AK95" s="476"/>
      <c r="AL95" s="477"/>
      <c r="AM95" s="643"/>
      <c r="AN95" s="644"/>
      <c r="AO95" s="164"/>
      <c r="AP95" s="98"/>
    </row>
    <row r="96" spans="1:42" s="145" customFormat="1" ht="14.85" customHeight="1" x14ac:dyDescent="0.15">
      <c r="A96" s="641">
        <f>+$A$20</f>
        <v>10</v>
      </c>
      <c r="B96" s="642"/>
      <c r="C96" s="641" t="e">
        <f>+#REF!</f>
        <v>#REF!</v>
      </c>
      <c r="D96" s="642"/>
      <c r="E96" s="645" t="str">
        <f>+$C$20</f>
        <v>道路工事一式</v>
      </c>
      <c r="F96" s="646"/>
      <c r="G96" s="646"/>
      <c r="H96" s="646"/>
      <c r="I96" s="646"/>
      <c r="J96" s="646"/>
      <c r="K96" s="646"/>
      <c r="L96" s="646"/>
      <c r="M96" s="646"/>
      <c r="N96" s="646"/>
      <c r="O96" s="646"/>
      <c r="P96" s="646"/>
      <c r="Q96" s="646"/>
      <c r="R96" s="646"/>
      <c r="S96" s="440"/>
      <c r="T96" s="441"/>
      <c r="U96" s="649">
        <f>+$O$20</f>
        <v>1</v>
      </c>
      <c r="V96" s="650"/>
      <c r="W96" s="667" t="str">
        <f>+$Q$20</f>
        <v>式</v>
      </c>
      <c r="X96" s="668"/>
      <c r="Y96" s="472">
        <f>+$S$20</f>
        <v>900000000</v>
      </c>
      <c r="Z96" s="473"/>
      <c r="AA96" s="473"/>
      <c r="AB96" s="473"/>
      <c r="AC96" s="473"/>
      <c r="AD96" s="473"/>
      <c r="AE96" s="473"/>
      <c r="AF96" s="473"/>
      <c r="AG96" s="473"/>
      <c r="AH96" s="474"/>
      <c r="AI96" s="472">
        <f>+$W$20</f>
        <v>900000000</v>
      </c>
      <c r="AJ96" s="473"/>
      <c r="AK96" s="473"/>
      <c r="AL96" s="474"/>
      <c r="AM96" s="671">
        <f>+$AA$20</f>
        <v>0.1</v>
      </c>
      <c r="AN96" s="642"/>
      <c r="AO96" s="165"/>
      <c r="AP96" s="98"/>
    </row>
    <row r="97" spans="1:42" s="145" customFormat="1" ht="14.85" customHeight="1" x14ac:dyDescent="0.15">
      <c r="A97" s="643"/>
      <c r="B97" s="644"/>
      <c r="C97" s="643"/>
      <c r="D97" s="644"/>
      <c r="E97" s="647"/>
      <c r="F97" s="648"/>
      <c r="G97" s="648"/>
      <c r="H97" s="648"/>
      <c r="I97" s="648"/>
      <c r="J97" s="648"/>
      <c r="K97" s="648"/>
      <c r="L97" s="648"/>
      <c r="M97" s="648"/>
      <c r="N97" s="648"/>
      <c r="O97" s="648"/>
      <c r="P97" s="648"/>
      <c r="Q97" s="648"/>
      <c r="R97" s="648"/>
      <c r="S97" s="444"/>
      <c r="T97" s="445"/>
      <c r="U97" s="651"/>
      <c r="V97" s="652"/>
      <c r="W97" s="669"/>
      <c r="X97" s="670"/>
      <c r="Y97" s="475"/>
      <c r="Z97" s="476"/>
      <c r="AA97" s="476"/>
      <c r="AB97" s="476"/>
      <c r="AC97" s="476"/>
      <c r="AD97" s="476"/>
      <c r="AE97" s="476"/>
      <c r="AF97" s="476"/>
      <c r="AG97" s="476"/>
      <c r="AH97" s="477"/>
      <c r="AI97" s="475"/>
      <c r="AJ97" s="476"/>
      <c r="AK97" s="476"/>
      <c r="AL97" s="477"/>
      <c r="AM97" s="643"/>
      <c r="AN97" s="644"/>
      <c r="AO97" s="164"/>
      <c r="AP97" s="98"/>
    </row>
    <row r="98" spans="1:42" s="145" customFormat="1" ht="14.85" customHeight="1" x14ac:dyDescent="0.15">
      <c r="A98" s="641">
        <f>+$A$22</f>
        <v>10</v>
      </c>
      <c r="B98" s="642"/>
      <c r="C98" s="641" t="e">
        <f>+#REF!</f>
        <v>#REF!</v>
      </c>
      <c r="D98" s="642"/>
      <c r="E98" s="645" t="str">
        <f>+$C$22</f>
        <v>道路工事一式</v>
      </c>
      <c r="F98" s="646"/>
      <c r="G98" s="646"/>
      <c r="H98" s="646"/>
      <c r="I98" s="646"/>
      <c r="J98" s="646"/>
      <c r="K98" s="646"/>
      <c r="L98" s="646"/>
      <c r="M98" s="646"/>
      <c r="N98" s="646"/>
      <c r="O98" s="646"/>
      <c r="P98" s="646"/>
      <c r="Q98" s="646"/>
      <c r="R98" s="646"/>
      <c r="S98" s="440"/>
      <c r="T98" s="441"/>
      <c r="U98" s="649">
        <f>+$O$22</f>
        <v>1</v>
      </c>
      <c r="V98" s="650"/>
      <c r="W98" s="667" t="str">
        <f>+$Q$22</f>
        <v>式</v>
      </c>
      <c r="X98" s="668"/>
      <c r="Y98" s="472">
        <f>+$S$22</f>
        <v>900000000</v>
      </c>
      <c r="Z98" s="473"/>
      <c r="AA98" s="473"/>
      <c r="AB98" s="473"/>
      <c r="AC98" s="473"/>
      <c r="AD98" s="473"/>
      <c r="AE98" s="473"/>
      <c r="AF98" s="473"/>
      <c r="AG98" s="473"/>
      <c r="AH98" s="474"/>
      <c r="AI98" s="472">
        <f>+$W$22</f>
        <v>900000000</v>
      </c>
      <c r="AJ98" s="473"/>
      <c r="AK98" s="473"/>
      <c r="AL98" s="474"/>
      <c r="AM98" s="671" t="str">
        <f>+$AA$22</f>
        <v>非</v>
      </c>
      <c r="AN98" s="642"/>
      <c r="AO98" s="165"/>
      <c r="AP98" s="98"/>
    </row>
    <row r="99" spans="1:42" s="145" customFormat="1" ht="14.85" customHeight="1" x14ac:dyDescent="0.15">
      <c r="A99" s="643"/>
      <c r="B99" s="644"/>
      <c r="C99" s="643"/>
      <c r="D99" s="644"/>
      <c r="E99" s="647"/>
      <c r="F99" s="648"/>
      <c r="G99" s="648"/>
      <c r="H99" s="648"/>
      <c r="I99" s="648"/>
      <c r="J99" s="648"/>
      <c r="K99" s="648"/>
      <c r="L99" s="648"/>
      <c r="M99" s="648"/>
      <c r="N99" s="648"/>
      <c r="O99" s="648"/>
      <c r="P99" s="648"/>
      <c r="Q99" s="648"/>
      <c r="R99" s="648"/>
      <c r="S99" s="444"/>
      <c r="T99" s="445"/>
      <c r="U99" s="651"/>
      <c r="V99" s="652"/>
      <c r="W99" s="669"/>
      <c r="X99" s="670"/>
      <c r="Y99" s="475"/>
      <c r="Z99" s="476"/>
      <c r="AA99" s="476"/>
      <c r="AB99" s="476"/>
      <c r="AC99" s="476"/>
      <c r="AD99" s="476"/>
      <c r="AE99" s="476"/>
      <c r="AF99" s="476"/>
      <c r="AG99" s="476"/>
      <c r="AH99" s="477"/>
      <c r="AI99" s="475"/>
      <c r="AJ99" s="476"/>
      <c r="AK99" s="476"/>
      <c r="AL99" s="477"/>
      <c r="AM99" s="643"/>
      <c r="AN99" s="644"/>
      <c r="AO99" s="164"/>
      <c r="AP99" s="98"/>
    </row>
    <row r="100" spans="1:42" s="145" customFormat="1" ht="14.85" customHeight="1" x14ac:dyDescent="0.15">
      <c r="A100" s="641">
        <f>+$A$24</f>
        <v>10</v>
      </c>
      <c r="B100" s="642"/>
      <c r="C100" s="641" t="e">
        <f>+#REF!</f>
        <v>#REF!</v>
      </c>
      <c r="D100" s="642"/>
      <c r="E100" s="645" t="str">
        <f>+$C$24</f>
        <v>道路工事一式</v>
      </c>
      <c r="F100" s="646"/>
      <c r="G100" s="646"/>
      <c r="H100" s="646"/>
      <c r="I100" s="646"/>
      <c r="J100" s="646"/>
      <c r="K100" s="646"/>
      <c r="L100" s="646"/>
      <c r="M100" s="646"/>
      <c r="N100" s="646"/>
      <c r="O100" s="646"/>
      <c r="P100" s="646"/>
      <c r="Q100" s="646"/>
      <c r="R100" s="646"/>
      <c r="S100" s="440"/>
      <c r="T100" s="441"/>
      <c r="U100" s="649">
        <f>+$O$24</f>
        <v>1</v>
      </c>
      <c r="V100" s="650"/>
      <c r="W100" s="667" t="str">
        <f>+$Q$24</f>
        <v>式</v>
      </c>
      <c r="X100" s="668"/>
      <c r="Y100" s="472">
        <f>+$S$24</f>
        <v>900000000</v>
      </c>
      <c r="Z100" s="473"/>
      <c r="AA100" s="473"/>
      <c r="AB100" s="473"/>
      <c r="AC100" s="473"/>
      <c r="AD100" s="473"/>
      <c r="AE100" s="473"/>
      <c r="AF100" s="473"/>
      <c r="AG100" s="473"/>
      <c r="AH100" s="474"/>
      <c r="AI100" s="472">
        <f>+$W$24</f>
        <v>900000000</v>
      </c>
      <c r="AJ100" s="473"/>
      <c r="AK100" s="473"/>
      <c r="AL100" s="474"/>
      <c r="AM100" s="671">
        <f>+$AA$24</f>
        <v>0.08</v>
      </c>
      <c r="AN100" s="642"/>
      <c r="AO100" s="164"/>
      <c r="AP100" s="98"/>
    </row>
    <row r="101" spans="1:42" s="145" customFormat="1" ht="14.85" customHeight="1" x14ac:dyDescent="0.15">
      <c r="A101" s="643"/>
      <c r="B101" s="644"/>
      <c r="C101" s="643"/>
      <c r="D101" s="644"/>
      <c r="E101" s="647"/>
      <c r="F101" s="648"/>
      <c r="G101" s="648"/>
      <c r="H101" s="648"/>
      <c r="I101" s="648"/>
      <c r="J101" s="648"/>
      <c r="K101" s="648"/>
      <c r="L101" s="648"/>
      <c r="M101" s="648"/>
      <c r="N101" s="648"/>
      <c r="O101" s="648"/>
      <c r="P101" s="648"/>
      <c r="Q101" s="648"/>
      <c r="R101" s="648"/>
      <c r="S101" s="444"/>
      <c r="T101" s="445"/>
      <c r="U101" s="651"/>
      <c r="V101" s="652"/>
      <c r="W101" s="669"/>
      <c r="X101" s="670"/>
      <c r="Y101" s="475"/>
      <c r="Z101" s="476"/>
      <c r="AA101" s="476"/>
      <c r="AB101" s="476"/>
      <c r="AC101" s="476"/>
      <c r="AD101" s="476"/>
      <c r="AE101" s="476"/>
      <c r="AF101" s="476"/>
      <c r="AG101" s="476"/>
      <c r="AH101" s="477"/>
      <c r="AI101" s="475"/>
      <c r="AJ101" s="476"/>
      <c r="AK101" s="476"/>
      <c r="AL101" s="477"/>
      <c r="AM101" s="643"/>
      <c r="AN101" s="644"/>
      <c r="AO101" s="164"/>
      <c r="AP101" s="98"/>
    </row>
    <row r="102" spans="1:42" s="145" customFormat="1" ht="14.85" customHeight="1" x14ac:dyDescent="0.15">
      <c r="A102" s="641">
        <f>+$A$26</f>
        <v>10</v>
      </c>
      <c r="B102" s="642"/>
      <c r="C102" s="641" t="e">
        <f>+#REF!</f>
        <v>#REF!</v>
      </c>
      <c r="D102" s="642"/>
      <c r="E102" s="645" t="str">
        <f>+$C$26</f>
        <v>道路工事一式</v>
      </c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440"/>
      <c r="T102" s="441"/>
      <c r="U102" s="649">
        <f>+$O$26</f>
        <v>1</v>
      </c>
      <c r="V102" s="650"/>
      <c r="W102" s="667" t="str">
        <f>+$Q$26</f>
        <v>個</v>
      </c>
      <c r="X102" s="668"/>
      <c r="Y102" s="472">
        <f>+$S$26</f>
        <v>10000000</v>
      </c>
      <c r="Z102" s="473"/>
      <c r="AA102" s="473"/>
      <c r="AB102" s="473"/>
      <c r="AC102" s="473"/>
      <c r="AD102" s="473"/>
      <c r="AE102" s="473"/>
      <c r="AF102" s="473"/>
      <c r="AG102" s="473"/>
      <c r="AH102" s="474"/>
      <c r="AI102" s="472">
        <f>+$W$26</f>
        <v>10000000</v>
      </c>
      <c r="AJ102" s="473"/>
      <c r="AK102" s="473"/>
      <c r="AL102" s="474"/>
      <c r="AM102" s="637" t="str">
        <f>+$AA$26</f>
        <v>非</v>
      </c>
      <c r="AN102" s="638"/>
      <c r="AO102" s="164"/>
      <c r="AP102" s="98"/>
    </row>
    <row r="103" spans="1:42" s="145" customFormat="1" ht="14.85" customHeight="1" x14ac:dyDescent="0.15">
      <c r="A103" s="643"/>
      <c r="B103" s="644"/>
      <c r="C103" s="643"/>
      <c r="D103" s="644"/>
      <c r="E103" s="647"/>
      <c r="F103" s="648"/>
      <c r="G103" s="648"/>
      <c r="H103" s="648"/>
      <c r="I103" s="648"/>
      <c r="J103" s="648"/>
      <c r="K103" s="648"/>
      <c r="L103" s="648"/>
      <c r="M103" s="648"/>
      <c r="N103" s="648"/>
      <c r="O103" s="648"/>
      <c r="P103" s="648"/>
      <c r="Q103" s="648"/>
      <c r="R103" s="648"/>
      <c r="S103" s="444"/>
      <c r="T103" s="445"/>
      <c r="U103" s="651"/>
      <c r="V103" s="652"/>
      <c r="W103" s="669"/>
      <c r="X103" s="670"/>
      <c r="Y103" s="475"/>
      <c r="Z103" s="476"/>
      <c r="AA103" s="476"/>
      <c r="AB103" s="476"/>
      <c r="AC103" s="476"/>
      <c r="AD103" s="476"/>
      <c r="AE103" s="476"/>
      <c r="AF103" s="476"/>
      <c r="AG103" s="476"/>
      <c r="AH103" s="477"/>
      <c r="AI103" s="475"/>
      <c r="AJ103" s="476"/>
      <c r="AK103" s="476"/>
      <c r="AL103" s="477"/>
      <c r="AM103" s="639"/>
      <c r="AN103" s="640"/>
      <c r="AO103" s="164"/>
      <c r="AP103" s="98"/>
    </row>
    <row r="104" spans="1:42" s="145" customFormat="1" ht="14.85" customHeight="1" x14ac:dyDescent="0.15">
      <c r="A104" s="641">
        <f>+$A$28</f>
        <v>10</v>
      </c>
      <c r="B104" s="642"/>
      <c r="C104" s="641" t="e">
        <f>+#REF!</f>
        <v>#REF!</v>
      </c>
      <c r="D104" s="642"/>
      <c r="E104" s="645" t="str">
        <f>+$C$28</f>
        <v>道路工事一式</v>
      </c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440"/>
      <c r="T104" s="441"/>
      <c r="U104" s="649">
        <f>+$O$28</f>
        <v>1</v>
      </c>
      <c r="V104" s="650"/>
      <c r="W104" s="653" t="str">
        <f>+$Q$28</f>
        <v>個</v>
      </c>
      <c r="X104" s="654"/>
      <c r="Y104" s="657">
        <f>+$S$28</f>
        <v>100000</v>
      </c>
      <c r="Z104" s="658"/>
      <c r="AA104" s="658"/>
      <c r="AB104" s="658"/>
      <c r="AC104" s="658"/>
      <c r="AD104" s="658"/>
      <c r="AE104" s="658"/>
      <c r="AF104" s="658"/>
      <c r="AG104" s="658"/>
      <c r="AH104" s="659"/>
      <c r="AI104" s="657">
        <f>+$W$28</f>
        <v>100000</v>
      </c>
      <c r="AJ104" s="658"/>
      <c r="AK104" s="658"/>
      <c r="AL104" s="659"/>
      <c r="AM104" s="663">
        <f>+$AA$28</f>
        <v>0.1</v>
      </c>
      <c r="AN104" s="664"/>
      <c r="AO104" s="164"/>
      <c r="AP104" s="98"/>
    </row>
    <row r="105" spans="1:42" s="145" customFormat="1" ht="14.85" customHeight="1" x14ac:dyDescent="0.15">
      <c r="A105" s="643"/>
      <c r="B105" s="644"/>
      <c r="C105" s="643"/>
      <c r="D105" s="644"/>
      <c r="E105" s="647"/>
      <c r="F105" s="648"/>
      <c r="G105" s="648"/>
      <c r="H105" s="648"/>
      <c r="I105" s="648"/>
      <c r="J105" s="648"/>
      <c r="K105" s="648"/>
      <c r="L105" s="648"/>
      <c r="M105" s="648"/>
      <c r="N105" s="648"/>
      <c r="O105" s="648"/>
      <c r="P105" s="648"/>
      <c r="Q105" s="648"/>
      <c r="R105" s="648"/>
      <c r="S105" s="444"/>
      <c r="T105" s="445"/>
      <c r="U105" s="651"/>
      <c r="V105" s="652"/>
      <c r="W105" s="655"/>
      <c r="X105" s="656"/>
      <c r="Y105" s="660"/>
      <c r="Z105" s="661"/>
      <c r="AA105" s="661"/>
      <c r="AB105" s="661"/>
      <c r="AC105" s="661"/>
      <c r="AD105" s="661"/>
      <c r="AE105" s="661"/>
      <c r="AF105" s="661"/>
      <c r="AG105" s="661"/>
      <c r="AH105" s="662"/>
      <c r="AI105" s="660"/>
      <c r="AJ105" s="661"/>
      <c r="AK105" s="661"/>
      <c r="AL105" s="662"/>
      <c r="AM105" s="665"/>
      <c r="AN105" s="666"/>
      <c r="AO105" s="164"/>
      <c r="AP105" s="98"/>
    </row>
    <row r="106" spans="1:42" ht="14.85" customHeight="1" x14ac:dyDescent="0.2">
      <c r="A106" s="68"/>
      <c r="B106" s="70"/>
      <c r="C106" s="17"/>
      <c r="D106" s="17"/>
      <c r="E106" s="18"/>
      <c r="F106" s="17"/>
      <c r="G106" s="17"/>
      <c r="H106" s="17"/>
      <c r="I106" s="17"/>
      <c r="J106" s="18"/>
      <c r="K106" s="17"/>
      <c r="L106" s="17"/>
      <c r="M106" s="17"/>
      <c r="N106" s="17"/>
      <c r="O106" s="135"/>
      <c r="P106" s="136"/>
      <c r="Q106" s="136"/>
      <c r="R106" s="153"/>
      <c r="S106" s="154"/>
      <c r="T106" s="154"/>
      <c r="U106" s="154"/>
      <c r="V106" s="154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6"/>
      <c r="AI106" s="156"/>
      <c r="AJ106" s="156"/>
      <c r="AK106" s="156"/>
      <c r="AL106" s="156"/>
      <c r="AM106" s="81"/>
      <c r="AN106" s="81"/>
    </row>
    <row r="107" spans="1:42" ht="14.85" customHeight="1" x14ac:dyDescent="0.4">
      <c r="A107" s="68"/>
      <c r="B107" s="70"/>
      <c r="C107" s="20"/>
      <c r="D107" s="2"/>
      <c r="E107" s="2"/>
      <c r="F107" s="20"/>
      <c r="G107" s="2"/>
      <c r="H107" s="20"/>
      <c r="I107" s="2"/>
      <c r="J107" s="2"/>
      <c r="K107" s="17"/>
      <c r="L107" s="17"/>
      <c r="M107" s="17"/>
      <c r="N107" s="17"/>
      <c r="O107" s="2"/>
      <c r="P107" s="2"/>
      <c r="Q107" s="2"/>
      <c r="R107" s="2"/>
      <c r="S107" s="513"/>
      <c r="T107" s="514"/>
      <c r="U107" s="514"/>
      <c r="V107" s="515"/>
      <c r="W107" s="167" t="s">
        <v>80</v>
      </c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9" t="s">
        <v>35</v>
      </c>
      <c r="AH107" s="170"/>
      <c r="AI107" s="170"/>
      <c r="AJ107" s="171"/>
      <c r="AK107" s="167" t="s">
        <v>87</v>
      </c>
      <c r="AL107" s="168"/>
      <c r="AM107" s="167"/>
      <c r="AN107" s="172"/>
    </row>
    <row r="108" spans="1:42" ht="14.85" customHeight="1" x14ac:dyDescent="0.15">
      <c r="A108" s="68"/>
      <c r="B108" s="69"/>
      <c r="C108" s="66"/>
      <c r="D108" s="2"/>
      <c r="E108" s="2"/>
      <c r="F108" s="2"/>
      <c r="G108" s="2"/>
      <c r="H108" s="2"/>
      <c r="I108" s="2"/>
      <c r="J108" s="2"/>
      <c r="K108" s="20"/>
      <c r="L108" s="2"/>
      <c r="M108" s="20"/>
      <c r="N108" s="2"/>
      <c r="O108" s="67"/>
      <c r="P108" s="67"/>
      <c r="Q108" s="67"/>
      <c r="R108" s="67"/>
      <c r="S108" s="466" t="s">
        <v>85</v>
      </c>
      <c r="T108" s="467"/>
      <c r="U108" s="467"/>
      <c r="V108" s="468"/>
      <c r="W108" s="472">
        <f>+$W$32</f>
        <v>1800100000</v>
      </c>
      <c r="X108" s="473"/>
      <c r="Y108" s="473"/>
      <c r="Z108" s="474"/>
      <c r="AA108" s="195"/>
      <c r="AB108" s="195"/>
      <c r="AC108" s="195"/>
      <c r="AD108" s="195"/>
      <c r="AE108" s="195"/>
      <c r="AF108" s="195"/>
      <c r="AG108" s="472">
        <f>+$AG$32</f>
        <v>180010000</v>
      </c>
      <c r="AH108" s="473"/>
      <c r="AI108" s="473"/>
      <c r="AJ108" s="474"/>
      <c r="AK108" s="472">
        <f>+$AK$32</f>
        <v>1980110000</v>
      </c>
      <c r="AL108" s="473"/>
      <c r="AM108" s="473"/>
      <c r="AN108" s="474"/>
    </row>
    <row r="109" spans="1:42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469"/>
      <c r="T109" s="470"/>
      <c r="U109" s="470"/>
      <c r="V109" s="471"/>
      <c r="W109" s="475"/>
      <c r="X109" s="476"/>
      <c r="Y109" s="476"/>
      <c r="Z109" s="477"/>
      <c r="AA109" s="196"/>
      <c r="AB109" s="196"/>
      <c r="AC109" s="196"/>
      <c r="AD109" s="196"/>
      <c r="AE109" s="196"/>
      <c r="AF109" s="196"/>
      <c r="AG109" s="475"/>
      <c r="AH109" s="476"/>
      <c r="AI109" s="476"/>
      <c r="AJ109" s="477"/>
      <c r="AK109" s="475"/>
      <c r="AL109" s="476"/>
      <c r="AM109" s="476"/>
      <c r="AN109" s="477"/>
    </row>
    <row r="110" spans="1:42" ht="14.85" customHeight="1" x14ac:dyDescent="0.15">
      <c r="A110" s="68"/>
      <c r="B110" s="6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478" t="s">
        <v>86</v>
      </c>
      <c r="T110" s="467"/>
      <c r="U110" s="467"/>
      <c r="V110" s="468"/>
      <c r="W110" s="472">
        <f>+$W$34</f>
        <v>900000000</v>
      </c>
      <c r="X110" s="473"/>
      <c r="Y110" s="473"/>
      <c r="Z110" s="474"/>
      <c r="AA110" s="195"/>
      <c r="AB110" s="195"/>
      <c r="AC110" s="195"/>
      <c r="AD110" s="195"/>
      <c r="AE110" s="195"/>
      <c r="AF110" s="195"/>
      <c r="AG110" s="472">
        <f>+$AG$34</f>
        <v>72000000</v>
      </c>
      <c r="AH110" s="473"/>
      <c r="AI110" s="473"/>
      <c r="AJ110" s="474"/>
      <c r="AK110" s="472">
        <f>+$AK$34</f>
        <v>972000000</v>
      </c>
      <c r="AL110" s="473"/>
      <c r="AM110" s="473"/>
      <c r="AN110" s="474"/>
    </row>
    <row r="111" spans="1:42" ht="14.85" customHeight="1" x14ac:dyDescent="0.15"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469"/>
      <c r="T111" s="470"/>
      <c r="U111" s="470"/>
      <c r="V111" s="471"/>
      <c r="W111" s="475"/>
      <c r="X111" s="476"/>
      <c r="Y111" s="476"/>
      <c r="Z111" s="477"/>
      <c r="AA111" s="196"/>
      <c r="AB111" s="196"/>
      <c r="AC111" s="196"/>
      <c r="AD111" s="196"/>
      <c r="AE111" s="196"/>
      <c r="AF111" s="196"/>
      <c r="AG111" s="475"/>
      <c r="AH111" s="476"/>
      <c r="AI111" s="476"/>
      <c r="AJ111" s="477"/>
      <c r="AK111" s="475"/>
      <c r="AL111" s="476"/>
      <c r="AM111" s="476"/>
      <c r="AN111" s="477"/>
    </row>
    <row r="112" spans="1:42" ht="14.85" customHeight="1" x14ac:dyDescent="0.15"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478" t="s">
        <v>84</v>
      </c>
      <c r="T112" s="467"/>
      <c r="U112" s="467"/>
      <c r="V112" s="468"/>
      <c r="W112" s="472">
        <f>+$W$36</f>
        <v>910000000</v>
      </c>
      <c r="X112" s="473"/>
      <c r="Y112" s="473"/>
      <c r="Z112" s="474"/>
      <c r="AA112" s="195"/>
      <c r="AB112" s="195"/>
      <c r="AC112" s="195"/>
      <c r="AD112" s="195"/>
      <c r="AE112" s="195"/>
      <c r="AF112" s="195"/>
      <c r="AG112" s="559">
        <f>+$AG$36</f>
        <v>0</v>
      </c>
      <c r="AH112" s="560"/>
      <c r="AI112" s="560"/>
      <c r="AJ112" s="561"/>
      <c r="AK112" s="472">
        <f>+$AK$36</f>
        <v>910000000</v>
      </c>
      <c r="AL112" s="473"/>
      <c r="AM112" s="473"/>
      <c r="AN112" s="474"/>
    </row>
    <row r="113" spans="3:40" ht="14.85" customHeight="1" x14ac:dyDescent="0.15"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469"/>
      <c r="T113" s="470"/>
      <c r="U113" s="470"/>
      <c r="V113" s="471"/>
      <c r="W113" s="475"/>
      <c r="X113" s="476"/>
      <c r="Y113" s="476"/>
      <c r="Z113" s="477"/>
      <c r="AA113" s="196"/>
      <c r="AB113" s="196"/>
      <c r="AC113" s="196"/>
      <c r="AD113" s="196"/>
      <c r="AE113" s="196"/>
      <c r="AF113" s="196"/>
      <c r="AG113" s="562"/>
      <c r="AH113" s="563"/>
      <c r="AI113" s="563"/>
      <c r="AJ113" s="564"/>
      <c r="AK113" s="475"/>
      <c r="AL113" s="476"/>
      <c r="AM113" s="476"/>
      <c r="AN113" s="477"/>
    </row>
    <row r="114" spans="3:40" ht="15" customHeight="1" x14ac:dyDescent="0.15"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67"/>
      <c r="T114" s="67"/>
      <c r="U114" s="67"/>
      <c r="V114" s="67"/>
      <c r="W114" s="67"/>
    </row>
  </sheetData>
  <mergeCells count="257">
    <mergeCell ref="AC18:AI19"/>
    <mergeCell ref="W6:Z7"/>
    <mergeCell ref="AG6:AN7"/>
    <mergeCell ref="E7:L8"/>
    <mergeCell ref="Z8:AN8"/>
    <mergeCell ref="E9:L10"/>
    <mergeCell ref="Z10:AN11"/>
    <mergeCell ref="A1:AN2"/>
    <mergeCell ref="Z3:AG3"/>
    <mergeCell ref="AI3:AJ3"/>
    <mergeCell ref="AL3:AM3"/>
    <mergeCell ref="B4:K5"/>
    <mergeCell ref="W4:Z5"/>
    <mergeCell ref="AG4:AN5"/>
    <mergeCell ref="E13:L14"/>
    <mergeCell ref="Y14:AH14"/>
    <mergeCell ref="AK14:AN14"/>
    <mergeCell ref="O16:P17"/>
    <mergeCell ref="Q16:R17"/>
    <mergeCell ref="S16:V17"/>
    <mergeCell ref="W16:Z17"/>
    <mergeCell ref="AA16:AB17"/>
    <mergeCell ref="AC16:AI17"/>
    <mergeCell ref="W18:Z19"/>
    <mergeCell ref="AA18:AB19"/>
    <mergeCell ref="O20:P21"/>
    <mergeCell ref="Q20:R21"/>
    <mergeCell ref="S20:V21"/>
    <mergeCell ref="W20:Z21"/>
    <mergeCell ref="AA20:AB21"/>
    <mergeCell ref="A18:A19"/>
    <mergeCell ref="O18:P19"/>
    <mergeCell ref="Q18:R19"/>
    <mergeCell ref="S18:V19"/>
    <mergeCell ref="S31:V31"/>
    <mergeCell ref="S32:V33"/>
    <mergeCell ref="W32:Z33"/>
    <mergeCell ref="AG32:AJ33"/>
    <mergeCell ref="AK32:AN33"/>
    <mergeCell ref="S34:V35"/>
    <mergeCell ref="W34:Z35"/>
    <mergeCell ref="AG34:AJ35"/>
    <mergeCell ref="AK34:AN35"/>
    <mergeCell ref="B42:K43"/>
    <mergeCell ref="W42:Z43"/>
    <mergeCell ref="AG42:AN43"/>
    <mergeCell ref="W44:Z45"/>
    <mergeCell ref="AG44:AN45"/>
    <mergeCell ref="E45:L46"/>
    <mergeCell ref="Z46:AN46"/>
    <mergeCell ref="S36:V37"/>
    <mergeCell ref="W36:Z37"/>
    <mergeCell ref="AG36:AJ37"/>
    <mergeCell ref="AK36:AN37"/>
    <mergeCell ref="A39:AN40"/>
    <mergeCell ref="Z41:AG41"/>
    <mergeCell ref="AI41:AJ41"/>
    <mergeCell ref="AL41:AM41"/>
    <mergeCell ref="E47:L48"/>
    <mergeCell ref="Z48:AN49"/>
    <mergeCell ref="E51:L52"/>
    <mergeCell ref="Y52:AH52"/>
    <mergeCell ref="AK52:AN52"/>
    <mergeCell ref="A54:B55"/>
    <mergeCell ref="C54:D55"/>
    <mergeCell ref="E54:T55"/>
    <mergeCell ref="U54:V55"/>
    <mergeCell ref="W54:X55"/>
    <mergeCell ref="Y54:AH55"/>
    <mergeCell ref="AI54:AL55"/>
    <mergeCell ref="AM54:AN55"/>
    <mergeCell ref="A56:B57"/>
    <mergeCell ref="C56:D57"/>
    <mergeCell ref="E56:T57"/>
    <mergeCell ref="U56:V57"/>
    <mergeCell ref="W56:X57"/>
    <mergeCell ref="Y56:AH57"/>
    <mergeCell ref="AI56:AL57"/>
    <mergeCell ref="AM56:AN57"/>
    <mergeCell ref="A58:B59"/>
    <mergeCell ref="C58:D59"/>
    <mergeCell ref="E58:T59"/>
    <mergeCell ref="U58:V59"/>
    <mergeCell ref="W58:X59"/>
    <mergeCell ref="Y58:AH59"/>
    <mergeCell ref="AI58:AL59"/>
    <mergeCell ref="AM58:AN59"/>
    <mergeCell ref="AI60:AL61"/>
    <mergeCell ref="AM60:AN61"/>
    <mergeCell ref="A62:B63"/>
    <mergeCell ref="C62:D63"/>
    <mergeCell ref="E62:T63"/>
    <mergeCell ref="U62:V63"/>
    <mergeCell ref="W62:X63"/>
    <mergeCell ref="Y62:AH63"/>
    <mergeCell ref="AI62:AL63"/>
    <mergeCell ref="AM62:AN63"/>
    <mergeCell ref="A60:B61"/>
    <mergeCell ref="C60:D61"/>
    <mergeCell ref="E60:T61"/>
    <mergeCell ref="U60:V61"/>
    <mergeCell ref="W60:X61"/>
    <mergeCell ref="Y60:AH61"/>
    <mergeCell ref="AI64:AL65"/>
    <mergeCell ref="AM64:AN65"/>
    <mergeCell ref="A66:B67"/>
    <mergeCell ref="C66:D67"/>
    <mergeCell ref="E66:T67"/>
    <mergeCell ref="U66:V67"/>
    <mergeCell ref="W66:X67"/>
    <mergeCell ref="Y66:AH67"/>
    <mergeCell ref="AI66:AL67"/>
    <mergeCell ref="AM66:AN67"/>
    <mergeCell ref="A64:B65"/>
    <mergeCell ref="C64:D65"/>
    <mergeCell ref="E64:T65"/>
    <mergeCell ref="U64:V65"/>
    <mergeCell ref="W64:X65"/>
    <mergeCell ref="Y64:AH65"/>
    <mergeCell ref="S69:V69"/>
    <mergeCell ref="S70:V71"/>
    <mergeCell ref="W70:Z71"/>
    <mergeCell ref="AG70:AJ71"/>
    <mergeCell ref="AK70:AN71"/>
    <mergeCell ref="S72:V73"/>
    <mergeCell ref="W72:Z73"/>
    <mergeCell ref="AG72:AJ73"/>
    <mergeCell ref="AK72:AN73"/>
    <mergeCell ref="B80:K81"/>
    <mergeCell ref="W80:Z81"/>
    <mergeCell ref="AG80:AN81"/>
    <mergeCell ref="W82:Z83"/>
    <mergeCell ref="AG82:AN83"/>
    <mergeCell ref="E83:L84"/>
    <mergeCell ref="Z84:AN84"/>
    <mergeCell ref="S74:V75"/>
    <mergeCell ref="W74:Z75"/>
    <mergeCell ref="AG74:AJ75"/>
    <mergeCell ref="AK74:AN75"/>
    <mergeCell ref="A77:AN78"/>
    <mergeCell ref="Z79:AG79"/>
    <mergeCell ref="AI79:AJ79"/>
    <mergeCell ref="AL79:AM79"/>
    <mergeCell ref="E85:L86"/>
    <mergeCell ref="Z86:AN87"/>
    <mergeCell ref="E89:L90"/>
    <mergeCell ref="Y90:AH90"/>
    <mergeCell ref="AK90:AN90"/>
    <mergeCell ref="A92:B93"/>
    <mergeCell ref="C92:D93"/>
    <mergeCell ref="E92:T93"/>
    <mergeCell ref="U92:V93"/>
    <mergeCell ref="W92:X93"/>
    <mergeCell ref="Y92:AH93"/>
    <mergeCell ref="AI92:AL93"/>
    <mergeCell ref="AM92:AN93"/>
    <mergeCell ref="A94:B95"/>
    <mergeCell ref="C94:D95"/>
    <mergeCell ref="E94:T95"/>
    <mergeCell ref="U94:V95"/>
    <mergeCell ref="W94:X95"/>
    <mergeCell ref="Y94:AH95"/>
    <mergeCell ref="AI94:AL95"/>
    <mergeCell ref="AM94:AN95"/>
    <mergeCell ref="A96:B97"/>
    <mergeCell ref="C96:D97"/>
    <mergeCell ref="E96:T97"/>
    <mergeCell ref="U96:V97"/>
    <mergeCell ref="W96:X97"/>
    <mergeCell ref="Y96:AH97"/>
    <mergeCell ref="AI96:AL97"/>
    <mergeCell ref="AM96:AN97"/>
    <mergeCell ref="AI98:AL99"/>
    <mergeCell ref="AM98:AN99"/>
    <mergeCell ref="A100:B101"/>
    <mergeCell ref="C100:D101"/>
    <mergeCell ref="E100:T101"/>
    <mergeCell ref="U100:V101"/>
    <mergeCell ref="W100:X101"/>
    <mergeCell ref="Y100:AH101"/>
    <mergeCell ref="AI100:AL101"/>
    <mergeCell ref="AM100:AN101"/>
    <mergeCell ref="A98:B99"/>
    <mergeCell ref="C98:D99"/>
    <mergeCell ref="E98:T99"/>
    <mergeCell ref="U98:V99"/>
    <mergeCell ref="W98:X99"/>
    <mergeCell ref="Y98:AH99"/>
    <mergeCell ref="U104:V105"/>
    <mergeCell ref="W104:X105"/>
    <mergeCell ref="Y104:AH105"/>
    <mergeCell ref="AI104:AL105"/>
    <mergeCell ref="AM104:AN105"/>
    <mergeCell ref="A102:B103"/>
    <mergeCell ref="C102:D103"/>
    <mergeCell ref="E102:T103"/>
    <mergeCell ref="U102:V103"/>
    <mergeCell ref="W102:X103"/>
    <mergeCell ref="Y102:AH103"/>
    <mergeCell ref="S112:V113"/>
    <mergeCell ref="W112:Z113"/>
    <mergeCell ref="AG112:AJ113"/>
    <mergeCell ref="AK112:AN113"/>
    <mergeCell ref="A16:A17"/>
    <mergeCell ref="A20:A21"/>
    <mergeCell ref="A22:A23"/>
    <mergeCell ref="A24:A25"/>
    <mergeCell ref="A26:A27"/>
    <mergeCell ref="A28:A29"/>
    <mergeCell ref="S107:V107"/>
    <mergeCell ref="S108:V109"/>
    <mergeCell ref="W108:Z109"/>
    <mergeCell ref="AG108:AJ109"/>
    <mergeCell ref="AK108:AN109"/>
    <mergeCell ref="S110:V111"/>
    <mergeCell ref="W110:Z111"/>
    <mergeCell ref="AG110:AJ111"/>
    <mergeCell ref="AK110:AN111"/>
    <mergeCell ref="AI102:AL103"/>
    <mergeCell ref="AM102:AN103"/>
    <mergeCell ref="A104:B105"/>
    <mergeCell ref="C104:D105"/>
    <mergeCell ref="E104:T105"/>
    <mergeCell ref="B16:B17"/>
    <mergeCell ref="B18:B19"/>
    <mergeCell ref="B20:B21"/>
    <mergeCell ref="B22:B23"/>
    <mergeCell ref="B24:B25"/>
    <mergeCell ref="B26:B27"/>
    <mergeCell ref="C16:N17"/>
    <mergeCell ref="C18:N19"/>
    <mergeCell ref="C20:N21"/>
    <mergeCell ref="C22:N23"/>
    <mergeCell ref="C24:N25"/>
    <mergeCell ref="O28:P29"/>
    <mergeCell ref="Q28:R29"/>
    <mergeCell ref="S28:V29"/>
    <mergeCell ref="W28:Z29"/>
    <mergeCell ref="AA28:AB29"/>
    <mergeCell ref="O26:P27"/>
    <mergeCell ref="Q26:R27"/>
    <mergeCell ref="S26:V27"/>
    <mergeCell ref="B28:B29"/>
    <mergeCell ref="C26:N27"/>
    <mergeCell ref="C28:N29"/>
    <mergeCell ref="O24:P25"/>
    <mergeCell ref="Q24:R25"/>
    <mergeCell ref="S24:V25"/>
    <mergeCell ref="W24:Z25"/>
    <mergeCell ref="AA24:AB25"/>
    <mergeCell ref="O22:P23"/>
    <mergeCell ref="Q22:R23"/>
    <mergeCell ref="W26:Z27"/>
    <mergeCell ref="AA26:AB27"/>
    <mergeCell ref="S22:V23"/>
    <mergeCell ref="W22:Z23"/>
    <mergeCell ref="AA22:AB23"/>
  </mergeCells>
  <phoneticPr fontId="2"/>
  <dataValidations count="1">
    <dataValidation type="list" allowBlank="1" showInputMessage="1" showErrorMessage="1" sqref="AA18:AB29" xr:uid="{694165C1-0DBB-4875-8A77-AD5ED059E5B0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5E2157-3925-4E2D-B54A-677D394876E7}">
          <x14:formula1>
            <xm:f>リスト!$A$2:$A$9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F66C-951E-46DC-AE41-1B0CADD37C0D}">
  <sheetPr codeName="Sheet8">
    <tabColor rgb="FFFFFF00"/>
  </sheetPr>
  <dimension ref="A1:AH114"/>
  <sheetViews>
    <sheetView view="pageBreakPreview" zoomScaleNormal="100" zoomScaleSheetLayoutView="100" workbookViewId="0">
      <selection activeCell="B4" sqref="B4:K5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5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5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+$AE$32+$AE$34+$AE$36</f>
        <v>3862110000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141"/>
      <c r="B15" s="141"/>
      <c r="C15" s="141"/>
      <c r="D15" s="142"/>
      <c r="E15" s="143"/>
      <c r="F15" s="143"/>
      <c r="G15" s="143"/>
      <c r="H15" s="143"/>
      <c r="I15" s="2"/>
      <c r="J15" s="2"/>
      <c r="K15" s="2"/>
      <c r="L15" s="2"/>
      <c r="M15" s="2"/>
      <c r="N15" s="120"/>
      <c r="O15" s="120"/>
      <c r="P15" s="9"/>
      <c r="Q15" s="2"/>
      <c r="R15" s="2"/>
      <c r="S15" s="2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</row>
    <row r="17" spans="1:34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</row>
    <row r="18" spans="1:34" s="207" customFormat="1" ht="14.85" customHeight="1" x14ac:dyDescent="0.4">
      <c r="A18" s="724">
        <v>10</v>
      </c>
      <c r="B18" s="623">
        <v>16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595">
        <v>900000000</v>
      </c>
      <c r="T18" s="596"/>
      <c r="U18" s="596"/>
      <c r="V18" s="597"/>
      <c r="W18" s="595">
        <f>+$S18*$O18</f>
        <v>900000000</v>
      </c>
      <c r="X18" s="596"/>
      <c r="Y18" s="596"/>
      <c r="Z18" s="597"/>
      <c r="AA18" s="601">
        <v>0.1</v>
      </c>
      <c r="AB18" s="757"/>
      <c r="AC18" s="704"/>
      <c r="AD18" s="705"/>
      <c r="AE18" s="705"/>
      <c r="AF18" s="705"/>
      <c r="AG18" s="705"/>
      <c r="AH18" s="706"/>
    </row>
    <row r="19" spans="1:34" s="207" customFormat="1" ht="14.85" customHeight="1" x14ac:dyDescent="0.4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598"/>
      <c r="T19" s="599"/>
      <c r="U19" s="599"/>
      <c r="V19" s="600"/>
      <c r="W19" s="598"/>
      <c r="X19" s="599"/>
      <c r="Y19" s="599"/>
      <c r="Z19" s="600"/>
      <c r="AA19" s="758"/>
      <c r="AB19" s="759"/>
      <c r="AC19" s="707"/>
      <c r="AD19" s="708"/>
      <c r="AE19" s="708"/>
      <c r="AF19" s="708"/>
      <c r="AG19" s="708"/>
      <c r="AH19" s="709"/>
    </row>
    <row r="20" spans="1:34" s="207" customFormat="1" ht="14.85" customHeight="1" x14ac:dyDescent="0.4">
      <c r="A20" s="724">
        <v>10</v>
      </c>
      <c r="B20" s="623">
        <v>16</v>
      </c>
      <c r="C20" s="625" t="s">
        <v>96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595">
        <v>900000000</v>
      </c>
      <c r="T20" s="596"/>
      <c r="U20" s="596"/>
      <c r="V20" s="597"/>
      <c r="W20" s="595">
        <f>+$S20*$O20</f>
        <v>900000000</v>
      </c>
      <c r="X20" s="596"/>
      <c r="Y20" s="596"/>
      <c r="Z20" s="597"/>
      <c r="AA20" s="601">
        <v>0.1</v>
      </c>
      <c r="AB20" s="757"/>
      <c r="AC20" s="704"/>
      <c r="AD20" s="705"/>
      <c r="AE20" s="705"/>
      <c r="AF20" s="705"/>
      <c r="AG20" s="705"/>
      <c r="AH20" s="706"/>
    </row>
    <row r="21" spans="1:34" s="207" customFormat="1" ht="14.85" customHeight="1" x14ac:dyDescent="0.4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598"/>
      <c r="T21" s="599"/>
      <c r="U21" s="599"/>
      <c r="V21" s="600"/>
      <c r="W21" s="598"/>
      <c r="X21" s="599"/>
      <c r="Y21" s="599"/>
      <c r="Z21" s="600"/>
      <c r="AA21" s="758"/>
      <c r="AB21" s="759"/>
      <c r="AC21" s="707"/>
      <c r="AD21" s="708"/>
      <c r="AE21" s="708"/>
      <c r="AF21" s="708"/>
      <c r="AG21" s="708"/>
      <c r="AH21" s="709"/>
    </row>
    <row r="22" spans="1:34" s="207" customFormat="1" ht="14.85" customHeight="1" x14ac:dyDescent="0.4">
      <c r="A22" s="724">
        <v>10</v>
      </c>
      <c r="B22" s="623">
        <v>16</v>
      </c>
      <c r="C22" s="625" t="s">
        <v>96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</v>
      </c>
      <c r="P22" s="588"/>
      <c r="Q22" s="591" t="s">
        <v>82</v>
      </c>
      <c r="R22" s="592"/>
      <c r="S22" s="595">
        <v>900000000</v>
      </c>
      <c r="T22" s="596"/>
      <c r="U22" s="596"/>
      <c r="V22" s="597"/>
      <c r="W22" s="595">
        <f>+$S22*$O22</f>
        <v>900000000</v>
      </c>
      <c r="X22" s="596"/>
      <c r="Y22" s="596"/>
      <c r="Z22" s="597"/>
      <c r="AA22" s="601" t="s">
        <v>97</v>
      </c>
      <c r="AB22" s="757"/>
      <c r="AC22" s="704"/>
      <c r="AD22" s="705"/>
      <c r="AE22" s="705"/>
      <c r="AF22" s="705"/>
      <c r="AG22" s="705"/>
      <c r="AH22" s="706"/>
    </row>
    <row r="23" spans="1:34" s="207" customFormat="1" ht="14.85" customHeight="1" x14ac:dyDescent="0.4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598"/>
      <c r="T23" s="599"/>
      <c r="U23" s="599"/>
      <c r="V23" s="600"/>
      <c r="W23" s="598"/>
      <c r="X23" s="599"/>
      <c r="Y23" s="599"/>
      <c r="Z23" s="600"/>
      <c r="AA23" s="758"/>
      <c r="AB23" s="759"/>
      <c r="AC23" s="707"/>
      <c r="AD23" s="708"/>
      <c r="AE23" s="708"/>
      <c r="AF23" s="708"/>
      <c r="AG23" s="708"/>
      <c r="AH23" s="709"/>
    </row>
    <row r="24" spans="1:34" s="207" customFormat="1" ht="14.85" customHeight="1" x14ac:dyDescent="0.4">
      <c r="A24" s="623">
        <v>10</v>
      </c>
      <c r="B24" s="623">
        <v>16</v>
      </c>
      <c r="C24" s="625" t="s">
        <v>96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595">
        <v>900000000</v>
      </c>
      <c r="T24" s="596"/>
      <c r="U24" s="596"/>
      <c r="V24" s="597"/>
      <c r="W24" s="595">
        <f>+$S24*$O24</f>
        <v>900000000</v>
      </c>
      <c r="X24" s="596"/>
      <c r="Y24" s="596"/>
      <c r="Z24" s="597"/>
      <c r="AA24" s="601">
        <v>0.08</v>
      </c>
      <c r="AB24" s="757"/>
      <c r="AC24" s="704"/>
      <c r="AD24" s="705"/>
      <c r="AE24" s="705"/>
      <c r="AF24" s="705"/>
      <c r="AG24" s="705"/>
      <c r="AH24" s="706"/>
    </row>
    <row r="25" spans="1:34" s="207" customFormat="1" ht="14.85" customHeight="1" x14ac:dyDescent="0.4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598"/>
      <c r="T25" s="599"/>
      <c r="U25" s="599"/>
      <c r="V25" s="600"/>
      <c r="W25" s="598"/>
      <c r="X25" s="599"/>
      <c r="Y25" s="599"/>
      <c r="Z25" s="600"/>
      <c r="AA25" s="758"/>
      <c r="AB25" s="759"/>
      <c r="AC25" s="707"/>
      <c r="AD25" s="708"/>
      <c r="AE25" s="708"/>
      <c r="AF25" s="708"/>
      <c r="AG25" s="708"/>
      <c r="AH25" s="709"/>
    </row>
    <row r="26" spans="1:34" s="207" customFormat="1" ht="14.85" customHeight="1" x14ac:dyDescent="0.4">
      <c r="A26" s="724">
        <v>10</v>
      </c>
      <c r="B26" s="623">
        <v>16</v>
      </c>
      <c r="C26" s="625" t="s">
        <v>96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90</v>
      </c>
      <c r="R26" s="592"/>
      <c r="S26" s="595">
        <v>10000000</v>
      </c>
      <c r="T26" s="596"/>
      <c r="U26" s="596"/>
      <c r="V26" s="597"/>
      <c r="W26" s="595">
        <f>+$S26*$O26</f>
        <v>10000000</v>
      </c>
      <c r="X26" s="596"/>
      <c r="Y26" s="596"/>
      <c r="Z26" s="597"/>
      <c r="AA26" s="605" t="s">
        <v>97</v>
      </c>
      <c r="AB26" s="606"/>
      <c r="AC26" s="704"/>
      <c r="AD26" s="705"/>
      <c r="AE26" s="705"/>
      <c r="AF26" s="705"/>
      <c r="AG26" s="705"/>
      <c r="AH26" s="706"/>
    </row>
    <row r="27" spans="1:34" s="207" customFormat="1" ht="14.85" customHeight="1" x14ac:dyDescent="0.4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598"/>
      <c r="T27" s="599"/>
      <c r="U27" s="599"/>
      <c r="V27" s="600"/>
      <c r="W27" s="598"/>
      <c r="X27" s="599"/>
      <c r="Y27" s="599"/>
      <c r="Z27" s="600"/>
      <c r="AA27" s="607"/>
      <c r="AB27" s="608"/>
      <c r="AC27" s="707"/>
      <c r="AD27" s="708"/>
      <c r="AE27" s="708"/>
      <c r="AF27" s="708"/>
      <c r="AG27" s="708"/>
      <c r="AH27" s="709"/>
    </row>
    <row r="28" spans="1:34" s="207" customFormat="1" ht="14.85" customHeight="1" x14ac:dyDescent="0.4">
      <c r="A28" s="623">
        <v>10</v>
      </c>
      <c r="B28" s="623">
        <v>16</v>
      </c>
      <c r="C28" s="625" t="s">
        <v>96</v>
      </c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>
        <v>1</v>
      </c>
      <c r="P28" s="588"/>
      <c r="Q28" s="609" t="s">
        <v>90</v>
      </c>
      <c r="R28" s="610"/>
      <c r="S28" s="613">
        <v>100000</v>
      </c>
      <c r="T28" s="614"/>
      <c r="U28" s="614"/>
      <c r="V28" s="615"/>
      <c r="W28" s="613">
        <f>+$S28*$O28</f>
        <v>100000</v>
      </c>
      <c r="X28" s="614"/>
      <c r="Y28" s="614"/>
      <c r="Z28" s="615"/>
      <c r="AA28" s="619">
        <v>0.1</v>
      </c>
      <c r="AB28" s="620"/>
      <c r="AC28" s="714"/>
      <c r="AD28" s="715"/>
      <c r="AE28" s="715"/>
      <c r="AF28" s="715"/>
      <c r="AG28" s="715"/>
      <c r="AH28" s="716"/>
    </row>
    <row r="29" spans="1:34" s="207" customFormat="1" ht="14.85" customHeight="1" x14ac:dyDescent="0.4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616"/>
      <c r="T29" s="617"/>
      <c r="U29" s="617"/>
      <c r="V29" s="618"/>
      <c r="W29" s="616"/>
      <c r="X29" s="617"/>
      <c r="Y29" s="617"/>
      <c r="Z29" s="618"/>
      <c r="AA29" s="621"/>
      <c r="AB29" s="622"/>
      <c r="AC29" s="717"/>
      <c r="AD29" s="718"/>
      <c r="AE29" s="718"/>
      <c r="AF29" s="718"/>
      <c r="AG29" s="718"/>
      <c r="AH29" s="719"/>
    </row>
    <row r="30" spans="1:34" ht="14.85" customHeight="1" x14ac:dyDescent="0.2">
      <c r="A30" s="17"/>
      <c r="B30" s="17"/>
      <c r="C30" s="17"/>
      <c r="D30" s="17"/>
      <c r="E30" s="18"/>
      <c r="F30" s="17"/>
      <c r="G30" s="17"/>
      <c r="H30" s="17"/>
      <c r="I30" s="17"/>
      <c r="J30" s="18"/>
      <c r="K30" s="17"/>
      <c r="L30" s="17"/>
      <c r="M30" s="17"/>
      <c r="N30" s="17"/>
      <c r="O30" s="135"/>
      <c r="P30" s="136"/>
      <c r="Q30" s="136"/>
      <c r="R30" s="153"/>
      <c r="S30" s="154"/>
      <c r="T30" s="154"/>
      <c r="U30" s="154"/>
      <c r="V30" s="154"/>
      <c r="W30" s="155"/>
      <c r="X30" s="155"/>
      <c r="Y30" s="155"/>
      <c r="Z30" s="155"/>
      <c r="AA30" s="155"/>
      <c r="AB30" s="156"/>
      <c r="AC30" s="156"/>
      <c r="AD30" s="156"/>
      <c r="AE30" s="156"/>
      <c r="AF30" s="156"/>
      <c r="AG30" s="81"/>
      <c r="AH30" s="81"/>
    </row>
    <row r="31" spans="1:34" ht="14.85" customHeight="1" x14ac:dyDescent="0.4">
      <c r="A31" s="20"/>
      <c r="B31" s="2"/>
      <c r="C31" s="20"/>
      <c r="D31" s="2"/>
      <c r="E31" s="2"/>
      <c r="F31" s="20"/>
      <c r="G31" s="2"/>
      <c r="H31" s="20"/>
      <c r="I31" s="2"/>
      <c r="J31" s="2"/>
      <c r="K31" s="17"/>
      <c r="L31" s="17"/>
      <c r="M31" s="17"/>
      <c r="N31" s="17"/>
      <c r="O31" s="2"/>
      <c r="P31" s="2"/>
      <c r="Q31" s="2"/>
      <c r="R31" s="2"/>
      <c r="S31" s="513"/>
      <c r="T31" s="514"/>
      <c r="U31" s="514"/>
      <c r="V31" s="515"/>
      <c r="W31" s="228" t="s">
        <v>80</v>
      </c>
      <c r="X31" s="229"/>
      <c r="Y31" s="229"/>
      <c r="Z31" s="229"/>
      <c r="AA31" s="230" t="s">
        <v>35</v>
      </c>
      <c r="AB31" s="231"/>
      <c r="AC31" s="231"/>
      <c r="AD31" s="232"/>
      <c r="AE31" s="228" t="s">
        <v>87</v>
      </c>
      <c r="AF31" s="229"/>
      <c r="AG31" s="228"/>
      <c r="AH31" s="233"/>
    </row>
    <row r="32" spans="1:34" ht="14.85" customHeight="1" x14ac:dyDescent="0.15">
      <c r="A32" s="66"/>
      <c r="B32" s="66"/>
      <c r="C32" s="66"/>
      <c r="D32" s="2"/>
      <c r="E32" s="2"/>
      <c r="F32" s="2"/>
      <c r="G32" s="2"/>
      <c r="H32" s="2"/>
      <c r="I32" s="2"/>
      <c r="J32" s="2"/>
      <c r="K32" s="20"/>
      <c r="L32" s="2"/>
      <c r="M32" s="20"/>
      <c r="N32" s="2"/>
      <c r="O32" s="67"/>
      <c r="P32" s="67"/>
      <c r="Q32" s="67"/>
      <c r="R32" s="67"/>
      <c r="S32" s="772" t="s">
        <v>85</v>
      </c>
      <c r="T32" s="761"/>
      <c r="U32" s="761"/>
      <c r="V32" s="762"/>
      <c r="W32" s="595">
        <f>SUMIF($AA$18:$AB$29,10%,$W$18:$Z$29)</f>
        <v>1800100000</v>
      </c>
      <c r="X32" s="596"/>
      <c r="Y32" s="596"/>
      <c r="Z32" s="597"/>
      <c r="AA32" s="595">
        <f>ROUND(SUMIF($AA$18:$AB$29,10%,$W$18:$Z$29)*10%,0)</f>
        <v>180010000</v>
      </c>
      <c r="AB32" s="596"/>
      <c r="AC32" s="596"/>
      <c r="AD32" s="597"/>
      <c r="AE32" s="595">
        <f>+$W$32+$AA$32</f>
        <v>1980110000</v>
      </c>
      <c r="AF32" s="596"/>
      <c r="AG32" s="596"/>
      <c r="AH32" s="597"/>
    </row>
    <row r="33" spans="1:34" ht="14.85" customHeight="1" x14ac:dyDescent="0.15">
      <c r="A33" s="68"/>
      <c r="B33" s="6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763"/>
      <c r="T33" s="764"/>
      <c r="U33" s="764"/>
      <c r="V33" s="765"/>
      <c r="W33" s="598"/>
      <c r="X33" s="599"/>
      <c r="Y33" s="599"/>
      <c r="Z33" s="600"/>
      <c r="AA33" s="598"/>
      <c r="AB33" s="599"/>
      <c r="AC33" s="599"/>
      <c r="AD33" s="600"/>
      <c r="AE33" s="598"/>
      <c r="AF33" s="599"/>
      <c r="AG33" s="599"/>
      <c r="AH33" s="600"/>
    </row>
    <row r="34" spans="1:34" ht="14.85" customHeight="1" x14ac:dyDescent="0.15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760" t="s">
        <v>86</v>
      </c>
      <c r="T34" s="761"/>
      <c r="U34" s="761"/>
      <c r="V34" s="762"/>
      <c r="W34" s="595">
        <f>SUMIF($AA$18:$AB$29,8%,$W$18:$Z$29)</f>
        <v>900000000</v>
      </c>
      <c r="X34" s="596"/>
      <c r="Y34" s="596"/>
      <c r="Z34" s="597"/>
      <c r="AA34" s="595">
        <f>ROUND(SUMIF($AA$18:$AB$29,8%,$W$18:$Z$29)*8%,0)</f>
        <v>72000000</v>
      </c>
      <c r="AB34" s="596"/>
      <c r="AC34" s="596"/>
      <c r="AD34" s="597"/>
      <c r="AE34" s="595">
        <f>+$W$34+$AA$34</f>
        <v>972000000</v>
      </c>
      <c r="AF34" s="596"/>
      <c r="AG34" s="596"/>
      <c r="AH34" s="597"/>
    </row>
    <row r="35" spans="1:34" ht="14.85" customHeight="1" x14ac:dyDescent="0.15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763"/>
      <c r="T35" s="764"/>
      <c r="U35" s="764"/>
      <c r="V35" s="765"/>
      <c r="W35" s="598"/>
      <c r="X35" s="599"/>
      <c r="Y35" s="599"/>
      <c r="Z35" s="600"/>
      <c r="AA35" s="598"/>
      <c r="AB35" s="599"/>
      <c r="AC35" s="599"/>
      <c r="AD35" s="600"/>
      <c r="AE35" s="598"/>
      <c r="AF35" s="599"/>
      <c r="AG35" s="599"/>
      <c r="AH35" s="600"/>
    </row>
    <row r="36" spans="1:34" ht="14.85" customHeight="1" x14ac:dyDescent="0.15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760" t="s">
        <v>84</v>
      </c>
      <c r="T36" s="761"/>
      <c r="U36" s="761"/>
      <c r="V36" s="762"/>
      <c r="W36" s="595">
        <f>SUMIF($AA$18:$AB$29,"非",$W$18:$Z$29)</f>
        <v>910000000</v>
      </c>
      <c r="X36" s="596"/>
      <c r="Y36" s="596"/>
      <c r="Z36" s="597"/>
      <c r="AA36" s="766">
        <v>0</v>
      </c>
      <c r="AB36" s="767"/>
      <c r="AC36" s="767"/>
      <c r="AD36" s="768"/>
      <c r="AE36" s="595">
        <f>+$W$36+$AA$36</f>
        <v>910000000</v>
      </c>
      <c r="AF36" s="596"/>
      <c r="AG36" s="596"/>
      <c r="AH36" s="597"/>
    </row>
    <row r="37" spans="1:34" ht="14.8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763"/>
      <c r="T37" s="764"/>
      <c r="U37" s="764"/>
      <c r="V37" s="765"/>
      <c r="W37" s="598"/>
      <c r="X37" s="599"/>
      <c r="Y37" s="599"/>
      <c r="Z37" s="600"/>
      <c r="AA37" s="769"/>
      <c r="AB37" s="770"/>
      <c r="AC37" s="770"/>
      <c r="AD37" s="771"/>
      <c r="AE37" s="598"/>
      <c r="AF37" s="599"/>
      <c r="AG37" s="599"/>
      <c r="AH37" s="600"/>
    </row>
    <row r="38" spans="1:34" ht="15" customHeight="1" x14ac:dyDescent="0.15">
      <c r="A38" s="68"/>
      <c r="B38" s="6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67"/>
      <c r="T38" s="67"/>
      <c r="U38" s="67"/>
      <c r="V38" s="67"/>
      <c r="W38" s="67"/>
    </row>
    <row r="39" spans="1:34" ht="14.85" customHeight="1" x14ac:dyDescent="0.4">
      <c r="A39" s="534" t="s">
        <v>93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</row>
    <row r="40" spans="1:34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</row>
    <row r="41" spans="1:34" ht="14.85" customHeight="1" x14ac:dyDescent="0.15">
      <c r="A41" s="160" t="str">
        <f>+$A$3</f>
        <v>昭和建設株式会社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81" t="s">
        <v>63</v>
      </c>
      <c r="AC41" s="487">
        <f>+$AC$3</f>
        <v>6</v>
      </c>
      <c r="AD41" s="487"/>
      <c r="AE41" s="81" t="s">
        <v>64</v>
      </c>
      <c r="AF41" s="487">
        <f>+$AF$3</f>
        <v>5</v>
      </c>
      <c r="AG41" s="487"/>
      <c r="AH41" s="81" t="s">
        <v>65</v>
      </c>
    </row>
    <row r="42" spans="1:34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535" t="str">
        <f>+$AA$4</f>
        <v>82402</v>
      </c>
      <c r="AB42" s="535"/>
      <c r="AC42" s="535"/>
      <c r="AD42" s="535"/>
      <c r="AE42" s="535"/>
      <c r="AF42" s="535"/>
      <c r="AG42" s="535"/>
      <c r="AH42" s="536"/>
    </row>
    <row r="43" spans="1:34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537"/>
      <c r="AB43" s="537"/>
      <c r="AC43" s="537"/>
      <c r="AD43" s="537"/>
      <c r="AE43" s="537"/>
      <c r="AF43" s="537"/>
      <c r="AG43" s="537"/>
      <c r="AH43" s="538"/>
    </row>
    <row r="44" spans="1:34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739" t="s">
        <v>91</v>
      </c>
      <c r="X44" s="740"/>
      <c r="Y44" s="740"/>
      <c r="Z44" s="741"/>
      <c r="AA44" s="745">
        <f>+$AA$6</f>
        <v>1234567890123</v>
      </c>
      <c r="AB44" s="745"/>
      <c r="AC44" s="745"/>
      <c r="AD44" s="745"/>
      <c r="AE44" s="745"/>
      <c r="AF44" s="745"/>
      <c r="AG44" s="745"/>
      <c r="AH44" s="746"/>
    </row>
    <row r="45" spans="1:34" ht="14.85" customHeight="1" x14ac:dyDescent="0.15">
      <c r="A45" s="234" t="s">
        <v>60</v>
      </c>
      <c r="B45" s="235"/>
      <c r="C45" s="144"/>
      <c r="D45" s="144"/>
      <c r="E45" s="749" t="str">
        <f>+$E$7</f>
        <v>SD2100017</v>
      </c>
      <c r="F45" s="749"/>
      <c r="G45" s="749"/>
      <c r="H45" s="749"/>
      <c r="I45" s="749"/>
      <c r="J45" s="749"/>
      <c r="K45" s="749"/>
      <c r="L45" s="750"/>
      <c r="M45" s="2"/>
      <c r="N45" s="122"/>
      <c r="O45" s="130"/>
      <c r="P45" s="130"/>
      <c r="Q45" s="130"/>
      <c r="R45" s="130"/>
      <c r="T45" s="9"/>
      <c r="V45" s="96"/>
      <c r="W45" s="742"/>
      <c r="X45" s="743"/>
      <c r="Y45" s="743"/>
      <c r="Z45" s="744"/>
      <c r="AA45" s="747"/>
      <c r="AB45" s="747"/>
      <c r="AC45" s="747"/>
      <c r="AD45" s="747"/>
      <c r="AE45" s="747"/>
      <c r="AF45" s="747"/>
      <c r="AG45" s="747"/>
      <c r="AH45" s="748"/>
    </row>
    <row r="46" spans="1:34" ht="14.85" customHeight="1" x14ac:dyDescent="0.15">
      <c r="A46" s="80"/>
      <c r="B46" s="131"/>
      <c r="C46" s="81"/>
      <c r="D46" s="81"/>
      <c r="E46" s="751"/>
      <c r="F46" s="751"/>
      <c r="G46" s="751"/>
      <c r="H46" s="751"/>
      <c r="I46" s="751"/>
      <c r="J46" s="751"/>
      <c r="K46" s="751"/>
      <c r="L46" s="752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9"/>
    </row>
    <row r="47" spans="1:34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H47" s="96"/>
    </row>
    <row r="48" spans="1:34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県央共同アスコン　昭和・鹿島・東亜道路共同企業体</v>
      </c>
      <c r="AA48" s="464"/>
      <c r="AB48" s="464"/>
      <c r="AC48" s="464"/>
      <c r="AD48" s="464"/>
      <c r="AE48" s="464"/>
      <c r="AF48" s="464"/>
      <c r="AG48" s="464"/>
      <c r="AH48" s="465"/>
    </row>
    <row r="49" spans="1:34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4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G50" s="163" t="s">
        <v>70</v>
      </c>
      <c r="AH50" s="96"/>
    </row>
    <row r="51" spans="1:34" ht="14.85" customHeight="1" x14ac:dyDescent="0.15">
      <c r="A51" s="173" t="s">
        <v>75</v>
      </c>
      <c r="B51" s="174"/>
      <c r="C51" s="174"/>
      <c r="D51" s="175"/>
      <c r="E51" s="480">
        <f>+$E$13</f>
        <v>3862110000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H51" s="96"/>
    </row>
    <row r="52" spans="1:34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81" t="s">
        <v>73</v>
      </c>
      <c r="AD52" s="81"/>
      <c r="AE52" s="487" t="str">
        <f>+$AE$14</f>
        <v>昭和 太郎</v>
      </c>
      <c r="AF52" s="487"/>
      <c r="AG52" s="487"/>
      <c r="AH52" s="488"/>
    </row>
    <row r="53" spans="1:34" ht="14.85" customHeight="1" x14ac:dyDescent="0.15">
      <c r="A53" s="141"/>
      <c r="B53" s="141"/>
      <c r="C53" s="141"/>
      <c r="D53" s="142"/>
      <c r="E53" s="143"/>
      <c r="F53" s="143"/>
      <c r="G53" s="143"/>
      <c r="H53" s="143"/>
      <c r="I53" s="2"/>
      <c r="J53" s="2"/>
      <c r="K53" s="2"/>
      <c r="L53" s="2"/>
      <c r="M53" s="2"/>
      <c r="N53" s="120"/>
      <c r="O53" s="120"/>
      <c r="P53" s="9"/>
      <c r="Q53" s="2"/>
      <c r="R53" s="2"/>
      <c r="S53" s="2"/>
    </row>
    <row r="54" spans="1:34" s="145" customFormat="1" ht="14.85" customHeight="1" x14ac:dyDescent="0.4">
      <c r="A54" s="725" t="s">
        <v>76</v>
      </c>
      <c r="B54" s="725" t="s">
        <v>65</v>
      </c>
      <c r="C54" s="727" t="s">
        <v>83</v>
      </c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9"/>
      <c r="O54" s="733" t="s">
        <v>77</v>
      </c>
      <c r="P54" s="734"/>
      <c r="Q54" s="733" t="s">
        <v>78</v>
      </c>
      <c r="R54" s="734"/>
      <c r="S54" s="733" t="s">
        <v>79</v>
      </c>
      <c r="T54" s="737"/>
      <c r="U54" s="737"/>
      <c r="V54" s="734"/>
      <c r="W54" s="733" t="s">
        <v>80</v>
      </c>
      <c r="X54" s="737"/>
      <c r="Y54" s="737"/>
      <c r="Z54" s="734"/>
      <c r="AA54" s="733" t="s">
        <v>81</v>
      </c>
      <c r="AB54" s="734"/>
      <c r="AC54" s="733" t="s">
        <v>106</v>
      </c>
      <c r="AD54" s="737"/>
      <c r="AE54" s="737"/>
      <c r="AF54" s="737"/>
      <c r="AG54" s="737"/>
      <c r="AH54" s="734"/>
    </row>
    <row r="55" spans="1:34" s="145" customFormat="1" ht="14.85" customHeight="1" x14ac:dyDescent="0.4">
      <c r="A55" s="726"/>
      <c r="B55" s="726"/>
      <c r="C55" s="730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2"/>
      <c r="O55" s="735"/>
      <c r="P55" s="736"/>
      <c r="Q55" s="735"/>
      <c r="R55" s="736"/>
      <c r="S55" s="735"/>
      <c r="T55" s="738"/>
      <c r="U55" s="738"/>
      <c r="V55" s="736"/>
      <c r="W55" s="735"/>
      <c r="X55" s="738"/>
      <c r="Y55" s="738"/>
      <c r="Z55" s="736"/>
      <c r="AA55" s="735"/>
      <c r="AB55" s="736"/>
      <c r="AC55" s="735"/>
      <c r="AD55" s="738"/>
      <c r="AE55" s="738"/>
      <c r="AF55" s="738"/>
      <c r="AG55" s="738"/>
      <c r="AH55" s="736"/>
    </row>
    <row r="56" spans="1:34" s="207" customFormat="1" ht="14.85" customHeight="1" x14ac:dyDescent="0.4">
      <c r="A56" s="724">
        <f>+$A$18</f>
        <v>10</v>
      </c>
      <c r="B56" s="623">
        <f>+$B$18</f>
        <v>16</v>
      </c>
      <c r="C56" s="625" t="str">
        <f>+$C$18</f>
        <v>道路工事一式〇〇
〇〇〇</v>
      </c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>
        <f>+$O$18</f>
        <v>1</v>
      </c>
      <c r="P56" s="588"/>
      <c r="Q56" s="591" t="str">
        <f>+$Q$18</f>
        <v>式</v>
      </c>
      <c r="R56" s="592"/>
      <c r="S56" s="595">
        <f>+$S$18</f>
        <v>900000000</v>
      </c>
      <c r="T56" s="596"/>
      <c r="U56" s="596"/>
      <c r="V56" s="597"/>
      <c r="W56" s="595">
        <f>+$W$18</f>
        <v>900000000</v>
      </c>
      <c r="X56" s="596"/>
      <c r="Y56" s="596"/>
      <c r="Z56" s="597"/>
      <c r="AA56" s="720">
        <f>+$AA$18</f>
        <v>0.1</v>
      </c>
      <c r="AB56" s="721"/>
      <c r="AC56" s="704" t="str">
        <f>+IF(AC18="","",$AC$18)</f>
        <v/>
      </c>
      <c r="AD56" s="705"/>
      <c r="AE56" s="705"/>
      <c r="AF56" s="705"/>
      <c r="AG56" s="705"/>
      <c r="AH56" s="706"/>
    </row>
    <row r="57" spans="1:34" s="207" customFormat="1" ht="14.85" customHeight="1" x14ac:dyDescent="0.4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598"/>
      <c r="T57" s="599"/>
      <c r="U57" s="599"/>
      <c r="V57" s="600"/>
      <c r="W57" s="598"/>
      <c r="X57" s="599"/>
      <c r="Y57" s="599"/>
      <c r="Z57" s="600"/>
      <c r="AA57" s="722"/>
      <c r="AB57" s="723"/>
      <c r="AC57" s="707"/>
      <c r="AD57" s="708"/>
      <c r="AE57" s="708"/>
      <c r="AF57" s="708"/>
      <c r="AG57" s="708"/>
      <c r="AH57" s="709"/>
    </row>
    <row r="58" spans="1:34" s="207" customFormat="1" ht="14.85" customHeight="1" x14ac:dyDescent="0.4">
      <c r="A58" s="724">
        <f>+$A$20</f>
        <v>10</v>
      </c>
      <c r="B58" s="623">
        <f>+$B$20</f>
        <v>16</v>
      </c>
      <c r="C58" s="625" t="str">
        <f>+$C$20</f>
        <v>道路工事一式</v>
      </c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>
        <f>+$O$20</f>
        <v>1</v>
      </c>
      <c r="P58" s="588"/>
      <c r="Q58" s="591" t="str">
        <f>+$Q$20</f>
        <v>式</v>
      </c>
      <c r="R58" s="592"/>
      <c r="S58" s="595">
        <f>+$S$20</f>
        <v>900000000</v>
      </c>
      <c r="T58" s="596"/>
      <c r="U58" s="596"/>
      <c r="V58" s="597"/>
      <c r="W58" s="595">
        <f>+$W$20</f>
        <v>900000000</v>
      </c>
      <c r="X58" s="596"/>
      <c r="Y58" s="596"/>
      <c r="Z58" s="597"/>
      <c r="AA58" s="720">
        <f>+$AA$20</f>
        <v>0.1</v>
      </c>
      <c r="AB58" s="721"/>
      <c r="AC58" s="704" t="str">
        <f>+IF(AC20="","",$AC$20)</f>
        <v/>
      </c>
      <c r="AD58" s="705"/>
      <c r="AE58" s="705"/>
      <c r="AF58" s="705"/>
      <c r="AG58" s="705"/>
      <c r="AH58" s="706"/>
    </row>
    <row r="59" spans="1:34" s="207" customFormat="1" ht="14.85" customHeight="1" x14ac:dyDescent="0.4">
      <c r="A59" s="722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598"/>
      <c r="T59" s="599"/>
      <c r="U59" s="599"/>
      <c r="V59" s="600"/>
      <c r="W59" s="598"/>
      <c r="X59" s="599"/>
      <c r="Y59" s="599"/>
      <c r="Z59" s="600"/>
      <c r="AA59" s="722"/>
      <c r="AB59" s="723"/>
      <c r="AC59" s="707"/>
      <c r="AD59" s="708"/>
      <c r="AE59" s="708"/>
      <c r="AF59" s="708"/>
      <c r="AG59" s="708"/>
      <c r="AH59" s="709"/>
    </row>
    <row r="60" spans="1:34" s="207" customFormat="1" ht="14.85" customHeight="1" x14ac:dyDescent="0.4">
      <c r="A60" s="724">
        <f>+$A$22</f>
        <v>10</v>
      </c>
      <c r="B60" s="623">
        <f>+$B$22</f>
        <v>16</v>
      </c>
      <c r="C60" s="625" t="str">
        <f>+$C$22</f>
        <v>道路工事一式</v>
      </c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>
        <f>+$O$22</f>
        <v>1</v>
      </c>
      <c r="P60" s="588"/>
      <c r="Q60" s="591" t="str">
        <f>+$Q$22</f>
        <v>式</v>
      </c>
      <c r="R60" s="592"/>
      <c r="S60" s="595">
        <f>+$S$22</f>
        <v>900000000</v>
      </c>
      <c r="T60" s="596"/>
      <c r="U60" s="596"/>
      <c r="V60" s="597"/>
      <c r="W60" s="595">
        <f>+$W$22</f>
        <v>900000000</v>
      </c>
      <c r="X60" s="596"/>
      <c r="Y60" s="596"/>
      <c r="Z60" s="597"/>
      <c r="AA60" s="720" t="str">
        <f>+$AA$22</f>
        <v>非</v>
      </c>
      <c r="AB60" s="721"/>
      <c r="AC60" s="704" t="str">
        <f>+IF(AC22="","",$AC$22)</f>
        <v/>
      </c>
      <c r="AD60" s="705"/>
      <c r="AE60" s="705"/>
      <c r="AF60" s="705"/>
      <c r="AG60" s="705"/>
      <c r="AH60" s="706"/>
    </row>
    <row r="61" spans="1:34" s="207" customFormat="1" ht="14.85" customHeight="1" x14ac:dyDescent="0.4">
      <c r="A61" s="722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598"/>
      <c r="T61" s="599"/>
      <c r="U61" s="599"/>
      <c r="V61" s="600"/>
      <c r="W61" s="598"/>
      <c r="X61" s="599"/>
      <c r="Y61" s="599"/>
      <c r="Z61" s="600"/>
      <c r="AA61" s="722"/>
      <c r="AB61" s="723"/>
      <c r="AC61" s="707"/>
      <c r="AD61" s="708"/>
      <c r="AE61" s="708"/>
      <c r="AF61" s="708"/>
      <c r="AG61" s="708"/>
      <c r="AH61" s="709"/>
    </row>
    <row r="62" spans="1:34" s="207" customFormat="1" ht="14.85" customHeight="1" x14ac:dyDescent="0.4">
      <c r="A62" s="623">
        <f>+$A$24</f>
        <v>10</v>
      </c>
      <c r="B62" s="623">
        <f>+$B$24</f>
        <v>16</v>
      </c>
      <c r="C62" s="625" t="str">
        <f>+$C$24</f>
        <v>道路工事一式</v>
      </c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>
        <f>+$O$24</f>
        <v>1</v>
      </c>
      <c r="P62" s="588"/>
      <c r="Q62" s="591" t="str">
        <f>+$Q$24</f>
        <v>式</v>
      </c>
      <c r="R62" s="592"/>
      <c r="S62" s="595">
        <f>+$S$24</f>
        <v>900000000</v>
      </c>
      <c r="T62" s="596"/>
      <c r="U62" s="596"/>
      <c r="V62" s="597"/>
      <c r="W62" s="595">
        <f>+$W$24</f>
        <v>900000000</v>
      </c>
      <c r="X62" s="596"/>
      <c r="Y62" s="596"/>
      <c r="Z62" s="597"/>
      <c r="AA62" s="720">
        <f>+$AA$24</f>
        <v>0.08</v>
      </c>
      <c r="AB62" s="721"/>
      <c r="AC62" s="704" t="str">
        <f>+IF(AC24="","",$AC$24)</f>
        <v/>
      </c>
      <c r="AD62" s="705"/>
      <c r="AE62" s="705"/>
      <c r="AF62" s="705"/>
      <c r="AG62" s="705"/>
      <c r="AH62" s="706"/>
    </row>
    <row r="63" spans="1:34" s="207" customFormat="1" ht="14.85" customHeight="1" x14ac:dyDescent="0.4">
      <c r="A63" s="624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593"/>
      <c r="R63" s="594"/>
      <c r="S63" s="598"/>
      <c r="T63" s="599"/>
      <c r="U63" s="599"/>
      <c r="V63" s="600"/>
      <c r="W63" s="598"/>
      <c r="X63" s="599"/>
      <c r="Y63" s="599"/>
      <c r="Z63" s="600"/>
      <c r="AA63" s="722"/>
      <c r="AB63" s="723"/>
      <c r="AC63" s="707"/>
      <c r="AD63" s="708"/>
      <c r="AE63" s="708"/>
      <c r="AF63" s="708"/>
      <c r="AG63" s="708"/>
      <c r="AH63" s="709"/>
    </row>
    <row r="64" spans="1:34" s="207" customFormat="1" ht="14.85" customHeight="1" x14ac:dyDescent="0.4">
      <c r="A64" s="623">
        <f>+$A$26</f>
        <v>10</v>
      </c>
      <c r="B64" s="623">
        <f>+$B$26</f>
        <v>16</v>
      </c>
      <c r="C64" s="625" t="str">
        <f>+$C$26</f>
        <v>道路工事一式</v>
      </c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7"/>
      <c r="O64" s="587">
        <f>+$O$26</f>
        <v>1</v>
      </c>
      <c r="P64" s="588"/>
      <c r="Q64" s="591" t="str">
        <f>+$Q$26</f>
        <v>個</v>
      </c>
      <c r="R64" s="592"/>
      <c r="S64" s="595">
        <f>+$S$26</f>
        <v>10000000</v>
      </c>
      <c r="T64" s="596"/>
      <c r="U64" s="596"/>
      <c r="V64" s="597"/>
      <c r="W64" s="595">
        <f>+$W$26</f>
        <v>10000000</v>
      </c>
      <c r="X64" s="596"/>
      <c r="Y64" s="596"/>
      <c r="Z64" s="597"/>
      <c r="AA64" s="720" t="str">
        <f>+$AA$26</f>
        <v>非</v>
      </c>
      <c r="AB64" s="721"/>
      <c r="AC64" s="704" t="str">
        <f>+IF(AC26="","",$AC$26)</f>
        <v/>
      </c>
      <c r="AD64" s="705"/>
      <c r="AE64" s="705"/>
      <c r="AF64" s="705"/>
      <c r="AG64" s="705"/>
      <c r="AH64" s="706"/>
    </row>
    <row r="65" spans="1:34" s="207" customFormat="1" ht="14.85" customHeight="1" x14ac:dyDescent="0.4">
      <c r="A65" s="624"/>
      <c r="B65" s="624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30"/>
      <c r="O65" s="589"/>
      <c r="P65" s="590"/>
      <c r="Q65" s="593"/>
      <c r="R65" s="594"/>
      <c r="S65" s="598"/>
      <c r="T65" s="599"/>
      <c r="U65" s="599"/>
      <c r="V65" s="600"/>
      <c r="W65" s="598"/>
      <c r="X65" s="599"/>
      <c r="Y65" s="599"/>
      <c r="Z65" s="600"/>
      <c r="AA65" s="722"/>
      <c r="AB65" s="723"/>
      <c r="AC65" s="707"/>
      <c r="AD65" s="708"/>
      <c r="AE65" s="708"/>
      <c r="AF65" s="708"/>
      <c r="AG65" s="708"/>
      <c r="AH65" s="709"/>
    </row>
    <row r="66" spans="1:34" s="207" customFormat="1" ht="14.85" customHeight="1" x14ac:dyDescent="0.4">
      <c r="A66" s="623">
        <f>+$A$28</f>
        <v>10</v>
      </c>
      <c r="B66" s="623">
        <f>+$B$28</f>
        <v>16</v>
      </c>
      <c r="C66" s="625" t="str">
        <f>+$C$28</f>
        <v>道路工事一式</v>
      </c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7"/>
      <c r="O66" s="587">
        <f>+$O$28</f>
        <v>1</v>
      </c>
      <c r="P66" s="588"/>
      <c r="Q66" s="609" t="str">
        <f>+$Q$28</f>
        <v>個</v>
      </c>
      <c r="R66" s="610"/>
      <c r="S66" s="613">
        <f>+$S$28</f>
        <v>100000</v>
      </c>
      <c r="T66" s="614"/>
      <c r="U66" s="614"/>
      <c r="V66" s="615"/>
      <c r="W66" s="613">
        <f>+$W$28</f>
        <v>100000</v>
      </c>
      <c r="X66" s="614"/>
      <c r="Y66" s="614"/>
      <c r="Z66" s="615"/>
      <c r="AA66" s="710">
        <f>+$AA$28</f>
        <v>0.1</v>
      </c>
      <c r="AB66" s="711"/>
      <c r="AC66" s="714" t="str">
        <f>+IF(AC28="","",$AC$28)</f>
        <v/>
      </c>
      <c r="AD66" s="715"/>
      <c r="AE66" s="715"/>
      <c r="AF66" s="715"/>
      <c r="AG66" s="715"/>
      <c r="AH66" s="716"/>
    </row>
    <row r="67" spans="1:34" s="207" customFormat="1" ht="14.85" customHeight="1" x14ac:dyDescent="0.4">
      <c r="A67" s="624"/>
      <c r="B67" s="624"/>
      <c r="C67" s="628"/>
      <c r="D67" s="629"/>
      <c r="E67" s="629"/>
      <c r="F67" s="629"/>
      <c r="G67" s="629"/>
      <c r="H67" s="629"/>
      <c r="I67" s="629"/>
      <c r="J67" s="629"/>
      <c r="K67" s="629"/>
      <c r="L67" s="629"/>
      <c r="M67" s="629"/>
      <c r="N67" s="630"/>
      <c r="O67" s="589"/>
      <c r="P67" s="590"/>
      <c r="Q67" s="611"/>
      <c r="R67" s="612"/>
      <c r="S67" s="616"/>
      <c r="T67" s="617"/>
      <c r="U67" s="617"/>
      <c r="V67" s="618"/>
      <c r="W67" s="616"/>
      <c r="X67" s="617"/>
      <c r="Y67" s="617"/>
      <c r="Z67" s="618"/>
      <c r="AA67" s="712"/>
      <c r="AB67" s="713"/>
      <c r="AC67" s="717"/>
      <c r="AD67" s="718"/>
      <c r="AE67" s="718"/>
      <c r="AF67" s="718"/>
      <c r="AG67" s="718"/>
      <c r="AH67" s="719"/>
    </row>
    <row r="68" spans="1:34" ht="14.85" customHeight="1" x14ac:dyDescent="0.2">
      <c r="A68" s="17"/>
      <c r="B68" s="17"/>
      <c r="C68" s="17"/>
      <c r="D68" s="17"/>
      <c r="E68" s="18"/>
      <c r="F68" s="17"/>
      <c r="G68" s="17"/>
      <c r="H68" s="17"/>
      <c r="I68" s="17"/>
      <c r="J68" s="18"/>
      <c r="K68" s="17"/>
      <c r="L68" s="17"/>
      <c r="M68" s="17"/>
      <c r="N68" s="17"/>
      <c r="O68" s="135"/>
      <c r="P68" s="136"/>
      <c r="Q68" s="136"/>
      <c r="R68" s="153"/>
      <c r="S68" s="154"/>
      <c r="T68" s="154"/>
      <c r="U68" s="154"/>
      <c r="V68" s="154"/>
      <c r="W68" s="155"/>
      <c r="X68" s="155"/>
      <c r="Y68" s="155"/>
      <c r="Z68" s="155"/>
      <c r="AA68" s="155"/>
      <c r="AB68" s="156"/>
      <c r="AC68" s="156"/>
      <c r="AD68" s="156"/>
      <c r="AE68" s="156"/>
      <c r="AF68" s="156"/>
      <c r="AG68" s="81"/>
      <c r="AH68" s="81"/>
    </row>
    <row r="69" spans="1:34" ht="14.85" customHeight="1" x14ac:dyDescent="0.4">
      <c r="A69" s="20"/>
      <c r="B69" s="2"/>
      <c r="C69" s="20"/>
      <c r="D69" s="2"/>
      <c r="E69" s="2"/>
      <c r="F69" s="20"/>
      <c r="G69" s="2"/>
      <c r="H69" s="20"/>
      <c r="I69" s="2"/>
      <c r="J69" s="2"/>
      <c r="K69" s="17"/>
      <c r="L69" s="17"/>
      <c r="M69" s="17"/>
      <c r="N69" s="17"/>
      <c r="O69" s="2"/>
      <c r="P69" s="2"/>
      <c r="Q69" s="2"/>
      <c r="R69" s="2"/>
      <c r="S69" s="513"/>
      <c r="T69" s="514"/>
      <c r="U69" s="514"/>
      <c r="V69" s="515"/>
      <c r="W69" s="228" t="s">
        <v>80</v>
      </c>
      <c r="X69" s="229"/>
      <c r="Y69" s="229"/>
      <c r="Z69" s="229"/>
      <c r="AA69" s="230" t="s">
        <v>35</v>
      </c>
      <c r="AB69" s="231"/>
      <c r="AC69" s="231"/>
      <c r="AD69" s="232"/>
      <c r="AE69" s="228" t="s">
        <v>87</v>
      </c>
      <c r="AF69" s="229"/>
      <c r="AG69" s="228"/>
      <c r="AH69" s="233"/>
    </row>
    <row r="70" spans="1:34" ht="14.85" customHeight="1" x14ac:dyDescent="0.15">
      <c r="A70" s="66"/>
      <c r="B70" s="66"/>
      <c r="C70" s="66"/>
      <c r="D70" s="2"/>
      <c r="E70" s="2"/>
      <c r="F70" s="2"/>
      <c r="G70" s="2"/>
      <c r="H70" s="2"/>
      <c r="I70" s="2"/>
      <c r="J70" s="2"/>
      <c r="K70" s="20"/>
      <c r="L70" s="2"/>
      <c r="M70" s="20"/>
      <c r="N70" s="2"/>
      <c r="O70" s="67"/>
      <c r="P70" s="67"/>
      <c r="Q70" s="67"/>
      <c r="R70" s="67"/>
      <c r="S70" s="772" t="s">
        <v>85</v>
      </c>
      <c r="T70" s="761"/>
      <c r="U70" s="761"/>
      <c r="V70" s="762"/>
      <c r="W70" s="595">
        <f>+$W$32</f>
        <v>1800100000</v>
      </c>
      <c r="X70" s="596"/>
      <c r="Y70" s="596"/>
      <c r="Z70" s="597"/>
      <c r="AA70" s="595">
        <f>+$AA$32</f>
        <v>180010000</v>
      </c>
      <c r="AB70" s="596"/>
      <c r="AC70" s="596"/>
      <c r="AD70" s="597"/>
      <c r="AE70" s="595">
        <f>+$AE$32</f>
        <v>1980110000</v>
      </c>
      <c r="AF70" s="596"/>
      <c r="AG70" s="596"/>
      <c r="AH70" s="597"/>
    </row>
    <row r="71" spans="1:34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3"/>
      <c r="T71" s="764"/>
      <c r="U71" s="764"/>
      <c r="V71" s="765"/>
      <c r="W71" s="598"/>
      <c r="X71" s="599"/>
      <c r="Y71" s="599"/>
      <c r="Z71" s="600"/>
      <c r="AA71" s="598"/>
      <c r="AB71" s="599"/>
      <c r="AC71" s="599"/>
      <c r="AD71" s="600"/>
      <c r="AE71" s="598"/>
      <c r="AF71" s="599"/>
      <c r="AG71" s="599"/>
      <c r="AH71" s="600"/>
    </row>
    <row r="72" spans="1:34" ht="14.85" customHeight="1" x14ac:dyDescent="0.15">
      <c r="A72" s="68"/>
      <c r="B72" s="70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0" t="s">
        <v>86</v>
      </c>
      <c r="T72" s="761"/>
      <c r="U72" s="761"/>
      <c r="V72" s="762"/>
      <c r="W72" s="595">
        <f>+$W$34</f>
        <v>900000000</v>
      </c>
      <c r="X72" s="596"/>
      <c r="Y72" s="596"/>
      <c r="Z72" s="597"/>
      <c r="AA72" s="595">
        <f>+$AA$34</f>
        <v>72000000</v>
      </c>
      <c r="AB72" s="596"/>
      <c r="AC72" s="596"/>
      <c r="AD72" s="597"/>
      <c r="AE72" s="595">
        <f>+$AE$34</f>
        <v>972000000</v>
      </c>
      <c r="AF72" s="596"/>
      <c r="AG72" s="596"/>
      <c r="AH72" s="597"/>
    </row>
    <row r="73" spans="1:34" ht="14.85" customHeight="1" x14ac:dyDescent="0.15">
      <c r="A73" s="68"/>
      <c r="B73" s="70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763"/>
      <c r="T73" s="764"/>
      <c r="U73" s="764"/>
      <c r="V73" s="765"/>
      <c r="W73" s="598"/>
      <c r="X73" s="599"/>
      <c r="Y73" s="599"/>
      <c r="Z73" s="600"/>
      <c r="AA73" s="598"/>
      <c r="AB73" s="599"/>
      <c r="AC73" s="599"/>
      <c r="AD73" s="600"/>
      <c r="AE73" s="598"/>
      <c r="AF73" s="599"/>
      <c r="AG73" s="599"/>
      <c r="AH73" s="600"/>
    </row>
    <row r="74" spans="1:34" ht="14.85" customHeight="1" x14ac:dyDescent="0.15">
      <c r="A74" s="68"/>
      <c r="B74" s="6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760" t="s">
        <v>84</v>
      </c>
      <c r="T74" s="761"/>
      <c r="U74" s="761"/>
      <c r="V74" s="762"/>
      <c r="W74" s="595">
        <f>+$W$36</f>
        <v>910000000</v>
      </c>
      <c r="X74" s="596"/>
      <c r="Y74" s="596"/>
      <c r="Z74" s="597"/>
      <c r="AA74" s="766">
        <f>+$AA$36</f>
        <v>0</v>
      </c>
      <c r="AB74" s="767"/>
      <c r="AC74" s="767"/>
      <c r="AD74" s="768"/>
      <c r="AE74" s="595">
        <f>+$AE$36</f>
        <v>910000000</v>
      </c>
      <c r="AF74" s="596"/>
      <c r="AG74" s="596"/>
      <c r="AH74" s="597"/>
    </row>
    <row r="75" spans="1:34" ht="14.85" customHeight="1" x14ac:dyDescent="0.15">
      <c r="A75" s="68"/>
      <c r="B75" s="6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763"/>
      <c r="T75" s="764"/>
      <c r="U75" s="764"/>
      <c r="V75" s="765"/>
      <c r="W75" s="598"/>
      <c r="X75" s="599"/>
      <c r="Y75" s="599"/>
      <c r="Z75" s="600"/>
      <c r="AA75" s="769"/>
      <c r="AB75" s="770"/>
      <c r="AC75" s="770"/>
      <c r="AD75" s="771"/>
      <c r="AE75" s="598"/>
      <c r="AF75" s="599"/>
      <c r="AG75" s="599"/>
      <c r="AH75" s="600"/>
    </row>
    <row r="76" spans="1:34" ht="15" customHeight="1" x14ac:dyDescent="0.15">
      <c r="A76" s="68"/>
      <c r="B76" s="6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67"/>
      <c r="T76" s="67"/>
      <c r="U76" s="67"/>
      <c r="V76" s="67"/>
      <c r="W76" s="67"/>
    </row>
    <row r="77" spans="1:34" ht="14.85" customHeight="1" x14ac:dyDescent="0.4">
      <c r="A77" s="534" t="s">
        <v>93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</row>
    <row r="78" spans="1:34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</row>
    <row r="79" spans="1:34" ht="14.85" customHeight="1" x14ac:dyDescent="0.15">
      <c r="A79" s="160" t="str">
        <f>+$A$3</f>
        <v>昭和建設株式会社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81" t="s">
        <v>63</v>
      </c>
      <c r="AC79" s="487">
        <f>+$AC$3</f>
        <v>6</v>
      </c>
      <c r="AD79" s="487"/>
      <c r="AE79" s="81" t="s">
        <v>64</v>
      </c>
      <c r="AF79" s="487">
        <f>+$AF$3</f>
        <v>5</v>
      </c>
      <c r="AG79" s="487"/>
      <c r="AH79" s="81" t="s">
        <v>65</v>
      </c>
    </row>
    <row r="80" spans="1:34" ht="14.85" customHeight="1" x14ac:dyDescent="0.15">
      <c r="A80" s="160"/>
      <c r="B80" s="432" t="str">
        <f>+$B$4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535" t="str">
        <f>+$AA$4</f>
        <v>82402</v>
      </c>
      <c r="AB80" s="535"/>
      <c r="AC80" s="535"/>
      <c r="AD80" s="535"/>
      <c r="AE80" s="535"/>
      <c r="AF80" s="535"/>
      <c r="AG80" s="535"/>
      <c r="AH80" s="536"/>
    </row>
    <row r="81" spans="1:34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537"/>
      <c r="AB81" s="537"/>
      <c r="AC81" s="537"/>
      <c r="AD81" s="537"/>
      <c r="AE81" s="537"/>
      <c r="AF81" s="537"/>
      <c r="AG81" s="537"/>
      <c r="AH81" s="538"/>
    </row>
    <row r="82" spans="1:34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739" t="s">
        <v>91</v>
      </c>
      <c r="X82" s="740"/>
      <c r="Y82" s="740"/>
      <c r="Z82" s="741"/>
      <c r="AA82" s="745">
        <f>+$AA$6</f>
        <v>1234567890123</v>
      </c>
      <c r="AB82" s="745"/>
      <c r="AC82" s="745"/>
      <c r="AD82" s="745"/>
      <c r="AE82" s="745"/>
      <c r="AF82" s="745"/>
      <c r="AG82" s="745"/>
      <c r="AH82" s="746"/>
    </row>
    <row r="83" spans="1:34" ht="14.85" customHeight="1" x14ac:dyDescent="0.15">
      <c r="A83" s="234" t="s">
        <v>60</v>
      </c>
      <c r="B83" s="235"/>
      <c r="C83" s="144"/>
      <c r="D83" s="144"/>
      <c r="E83" s="749" t="str">
        <f>+$E$7</f>
        <v>SD2100017</v>
      </c>
      <c r="F83" s="749"/>
      <c r="G83" s="749"/>
      <c r="H83" s="749"/>
      <c r="I83" s="749"/>
      <c r="J83" s="749"/>
      <c r="K83" s="749"/>
      <c r="L83" s="750"/>
      <c r="M83" s="2"/>
      <c r="N83" s="122"/>
      <c r="O83" s="130"/>
      <c r="P83" s="130"/>
      <c r="Q83" s="130"/>
      <c r="R83" s="130"/>
      <c r="T83" s="9"/>
      <c r="V83" s="96"/>
      <c r="W83" s="742"/>
      <c r="X83" s="743"/>
      <c r="Y83" s="743"/>
      <c r="Z83" s="744"/>
      <c r="AA83" s="747"/>
      <c r="AB83" s="747"/>
      <c r="AC83" s="747"/>
      <c r="AD83" s="747"/>
      <c r="AE83" s="747"/>
      <c r="AF83" s="747"/>
      <c r="AG83" s="747"/>
      <c r="AH83" s="748"/>
    </row>
    <row r="84" spans="1:34" ht="14.85" customHeight="1" x14ac:dyDescent="0.15">
      <c r="A84" s="80"/>
      <c r="B84" s="131"/>
      <c r="C84" s="81"/>
      <c r="D84" s="81"/>
      <c r="E84" s="751"/>
      <c r="F84" s="751"/>
      <c r="G84" s="751"/>
      <c r="H84" s="751"/>
      <c r="I84" s="751"/>
      <c r="J84" s="751"/>
      <c r="K84" s="751"/>
      <c r="L84" s="752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9"/>
    </row>
    <row r="85" spans="1:34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H85" s="96"/>
    </row>
    <row r="86" spans="1:34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県央共同アスコン　昭和・鹿島・東亜道路共同企業体</v>
      </c>
      <c r="AA86" s="464"/>
      <c r="AB86" s="464"/>
      <c r="AC86" s="464"/>
      <c r="AD86" s="464"/>
      <c r="AE86" s="464"/>
      <c r="AF86" s="464"/>
      <c r="AG86" s="464"/>
      <c r="AH86" s="465"/>
    </row>
    <row r="87" spans="1:34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5"/>
    </row>
    <row r="88" spans="1:34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G88" s="163" t="s">
        <v>70</v>
      </c>
      <c r="AH88" s="96"/>
    </row>
    <row r="89" spans="1:34" ht="14.85" customHeight="1" x14ac:dyDescent="0.15">
      <c r="A89" s="173" t="s">
        <v>75</v>
      </c>
      <c r="B89" s="174"/>
      <c r="C89" s="174"/>
      <c r="D89" s="175"/>
      <c r="E89" s="480">
        <f>+$E$13</f>
        <v>3862110000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H89" s="96"/>
    </row>
    <row r="90" spans="1:34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81" t="s">
        <v>73</v>
      </c>
      <c r="AD90" s="81"/>
      <c r="AE90" s="487" t="str">
        <f>+$AE$14</f>
        <v>昭和 太郎</v>
      </c>
      <c r="AF90" s="487"/>
      <c r="AG90" s="487"/>
      <c r="AH90" s="488"/>
    </row>
    <row r="91" spans="1:34" ht="14.85" customHeight="1" x14ac:dyDescent="0.15">
      <c r="A91" s="141"/>
      <c r="B91" s="141"/>
      <c r="C91" s="141"/>
      <c r="D91" s="142"/>
      <c r="E91" s="143"/>
      <c r="F91" s="143"/>
      <c r="G91" s="143"/>
      <c r="H91" s="143"/>
      <c r="I91" s="2"/>
      <c r="J91" s="2"/>
      <c r="K91" s="2"/>
      <c r="L91" s="2"/>
      <c r="M91" s="2"/>
      <c r="N91" s="120"/>
      <c r="O91" s="120"/>
      <c r="P91" s="9"/>
      <c r="Q91" s="2"/>
      <c r="R91" s="2"/>
      <c r="S91" s="2"/>
    </row>
    <row r="92" spans="1:34" s="145" customFormat="1" ht="14.85" customHeight="1" x14ac:dyDescent="0.4">
      <c r="A92" s="725" t="s">
        <v>76</v>
      </c>
      <c r="B92" s="725" t="s">
        <v>65</v>
      </c>
      <c r="C92" s="727" t="s">
        <v>83</v>
      </c>
      <c r="D92" s="728"/>
      <c r="E92" s="728"/>
      <c r="F92" s="728"/>
      <c r="G92" s="728"/>
      <c r="H92" s="728"/>
      <c r="I92" s="728"/>
      <c r="J92" s="728"/>
      <c r="K92" s="728"/>
      <c r="L92" s="728"/>
      <c r="M92" s="728"/>
      <c r="N92" s="729"/>
      <c r="O92" s="733" t="s">
        <v>77</v>
      </c>
      <c r="P92" s="734"/>
      <c r="Q92" s="733" t="s">
        <v>78</v>
      </c>
      <c r="R92" s="734"/>
      <c r="S92" s="733" t="s">
        <v>79</v>
      </c>
      <c r="T92" s="737"/>
      <c r="U92" s="737"/>
      <c r="V92" s="734"/>
      <c r="W92" s="733" t="s">
        <v>80</v>
      </c>
      <c r="X92" s="737"/>
      <c r="Y92" s="737"/>
      <c r="Z92" s="734"/>
      <c r="AA92" s="733" t="s">
        <v>81</v>
      </c>
      <c r="AB92" s="734"/>
      <c r="AC92" s="733" t="s">
        <v>106</v>
      </c>
      <c r="AD92" s="737"/>
      <c r="AE92" s="737"/>
      <c r="AF92" s="737"/>
      <c r="AG92" s="737"/>
      <c r="AH92" s="734"/>
    </row>
    <row r="93" spans="1:34" s="145" customFormat="1" ht="14.85" customHeight="1" x14ac:dyDescent="0.4">
      <c r="A93" s="726"/>
      <c r="B93" s="726"/>
      <c r="C93" s="730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2"/>
      <c r="O93" s="735"/>
      <c r="P93" s="736"/>
      <c r="Q93" s="735"/>
      <c r="R93" s="736"/>
      <c r="S93" s="735"/>
      <c r="T93" s="738"/>
      <c r="U93" s="738"/>
      <c r="V93" s="736"/>
      <c r="W93" s="735"/>
      <c r="X93" s="738"/>
      <c r="Y93" s="738"/>
      <c r="Z93" s="736"/>
      <c r="AA93" s="735"/>
      <c r="AB93" s="736"/>
      <c r="AC93" s="735"/>
      <c r="AD93" s="738"/>
      <c r="AE93" s="738"/>
      <c r="AF93" s="738"/>
      <c r="AG93" s="738"/>
      <c r="AH93" s="736"/>
    </row>
    <row r="94" spans="1:34" s="207" customFormat="1" ht="14.85" customHeight="1" x14ac:dyDescent="0.4">
      <c r="A94" s="724">
        <f>+$A$18</f>
        <v>10</v>
      </c>
      <c r="B94" s="623">
        <f>+$B$18</f>
        <v>16</v>
      </c>
      <c r="C94" s="625" t="str">
        <f>+$C$18</f>
        <v>道路工事一式〇〇
〇〇〇</v>
      </c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7"/>
      <c r="O94" s="587">
        <f>+$O$18</f>
        <v>1</v>
      </c>
      <c r="P94" s="588"/>
      <c r="Q94" s="591" t="str">
        <f>+$Q$18</f>
        <v>式</v>
      </c>
      <c r="R94" s="592"/>
      <c r="S94" s="595">
        <f>+$S$18</f>
        <v>900000000</v>
      </c>
      <c r="T94" s="596"/>
      <c r="U94" s="596"/>
      <c r="V94" s="597"/>
      <c r="W94" s="595">
        <f>+$W$18</f>
        <v>900000000</v>
      </c>
      <c r="X94" s="596"/>
      <c r="Y94" s="596"/>
      <c r="Z94" s="597"/>
      <c r="AA94" s="720">
        <f>+$AA$18</f>
        <v>0.1</v>
      </c>
      <c r="AB94" s="721"/>
      <c r="AC94" s="704" t="str">
        <f>+IF(AC56="","",$AC$18)</f>
        <v/>
      </c>
      <c r="AD94" s="705"/>
      <c r="AE94" s="705"/>
      <c r="AF94" s="705"/>
      <c r="AG94" s="705"/>
      <c r="AH94" s="706"/>
    </row>
    <row r="95" spans="1:34" s="207" customFormat="1" ht="14.85" customHeight="1" x14ac:dyDescent="0.4">
      <c r="A95" s="722"/>
      <c r="B95" s="624"/>
      <c r="C95" s="628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30"/>
      <c r="O95" s="589"/>
      <c r="P95" s="590"/>
      <c r="Q95" s="593"/>
      <c r="R95" s="594"/>
      <c r="S95" s="598"/>
      <c r="T95" s="599"/>
      <c r="U95" s="599"/>
      <c r="V95" s="600"/>
      <c r="W95" s="598"/>
      <c r="X95" s="599"/>
      <c r="Y95" s="599"/>
      <c r="Z95" s="600"/>
      <c r="AA95" s="722"/>
      <c r="AB95" s="723"/>
      <c r="AC95" s="707"/>
      <c r="AD95" s="708"/>
      <c r="AE95" s="708"/>
      <c r="AF95" s="708"/>
      <c r="AG95" s="708"/>
      <c r="AH95" s="709"/>
    </row>
    <row r="96" spans="1:34" s="207" customFormat="1" ht="14.85" customHeight="1" x14ac:dyDescent="0.4">
      <c r="A96" s="724">
        <f>+$A$20</f>
        <v>10</v>
      </c>
      <c r="B96" s="623">
        <f>+$B$20</f>
        <v>16</v>
      </c>
      <c r="C96" s="625" t="str">
        <f>+$C$20</f>
        <v>道路工事一式</v>
      </c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7"/>
      <c r="O96" s="587">
        <f>+$O$20</f>
        <v>1</v>
      </c>
      <c r="P96" s="588"/>
      <c r="Q96" s="591" t="str">
        <f>+$Q$20</f>
        <v>式</v>
      </c>
      <c r="R96" s="592"/>
      <c r="S96" s="595">
        <f>+$S$20</f>
        <v>900000000</v>
      </c>
      <c r="T96" s="596"/>
      <c r="U96" s="596"/>
      <c r="V96" s="597"/>
      <c r="W96" s="595">
        <f>+$W$20</f>
        <v>900000000</v>
      </c>
      <c r="X96" s="596"/>
      <c r="Y96" s="596"/>
      <c r="Z96" s="597"/>
      <c r="AA96" s="720">
        <f>+$AA$20</f>
        <v>0.1</v>
      </c>
      <c r="AB96" s="721"/>
      <c r="AC96" s="704" t="str">
        <f>+IF(AC58="","",$AC$20)</f>
        <v/>
      </c>
      <c r="AD96" s="705"/>
      <c r="AE96" s="705"/>
      <c r="AF96" s="705"/>
      <c r="AG96" s="705"/>
      <c r="AH96" s="706"/>
    </row>
    <row r="97" spans="1:34" s="207" customFormat="1" ht="14.85" customHeight="1" x14ac:dyDescent="0.4">
      <c r="A97" s="722"/>
      <c r="B97" s="624"/>
      <c r="C97" s="628"/>
      <c r="D97" s="629"/>
      <c r="E97" s="629"/>
      <c r="F97" s="629"/>
      <c r="G97" s="629"/>
      <c r="H97" s="629"/>
      <c r="I97" s="629"/>
      <c r="J97" s="629"/>
      <c r="K97" s="629"/>
      <c r="L97" s="629"/>
      <c r="M97" s="629"/>
      <c r="N97" s="630"/>
      <c r="O97" s="589"/>
      <c r="P97" s="590"/>
      <c r="Q97" s="593"/>
      <c r="R97" s="594"/>
      <c r="S97" s="598"/>
      <c r="T97" s="599"/>
      <c r="U97" s="599"/>
      <c r="V97" s="600"/>
      <c r="W97" s="598"/>
      <c r="X97" s="599"/>
      <c r="Y97" s="599"/>
      <c r="Z97" s="600"/>
      <c r="AA97" s="722"/>
      <c r="AB97" s="723"/>
      <c r="AC97" s="707"/>
      <c r="AD97" s="708"/>
      <c r="AE97" s="708"/>
      <c r="AF97" s="708"/>
      <c r="AG97" s="708"/>
      <c r="AH97" s="709"/>
    </row>
    <row r="98" spans="1:34" s="207" customFormat="1" ht="14.85" customHeight="1" x14ac:dyDescent="0.4">
      <c r="A98" s="724">
        <f>+$A$22</f>
        <v>10</v>
      </c>
      <c r="B98" s="623">
        <f>+$B$22</f>
        <v>16</v>
      </c>
      <c r="C98" s="625" t="str">
        <f>+$C$22</f>
        <v>道路工事一式</v>
      </c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7"/>
      <c r="O98" s="587">
        <f>+$O$22</f>
        <v>1</v>
      </c>
      <c r="P98" s="588"/>
      <c r="Q98" s="591" t="str">
        <f>+$Q$22</f>
        <v>式</v>
      </c>
      <c r="R98" s="592"/>
      <c r="S98" s="595">
        <f>+$S$22</f>
        <v>900000000</v>
      </c>
      <c r="T98" s="596"/>
      <c r="U98" s="596"/>
      <c r="V98" s="597"/>
      <c r="W98" s="595">
        <f>+$W$22</f>
        <v>900000000</v>
      </c>
      <c r="X98" s="596"/>
      <c r="Y98" s="596"/>
      <c r="Z98" s="597"/>
      <c r="AA98" s="720" t="str">
        <f>+$AA$22</f>
        <v>非</v>
      </c>
      <c r="AB98" s="721"/>
      <c r="AC98" s="704" t="str">
        <f>+IF(AC60="","",$AC$22)</f>
        <v/>
      </c>
      <c r="AD98" s="705"/>
      <c r="AE98" s="705"/>
      <c r="AF98" s="705"/>
      <c r="AG98" s="705"/>
      <c r="AH98" s="706"/>
    </row>
    <row r="99" spans="1:34" s="207" customFormat="1" ht="14.85" customHeight="1" x14ac:dyDescent="0.4">
      <c r="A99" s="722"/>
      <c r="B99" s="624"/>
      <c r="C99" s="628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30"/>
      <c r="O99" s="589"/>
      <c r="P99" s="590"/>
      <c r="Q99" s="593"/>
      <c r="R99" s="594"/>
      <c r="S99" s="598"/>
      <c r="T99" s="599"/>
      <c r="U99" s="599"/>
      <c r="V99" s="600"/>
      <c r="W99" s="598"/>
      <c r="X99" s="599"/>
      <c r="Y99" s="599"/>
      <c r="Z99" s="600"/>
      <c r="AA99" s="722"/>
      <c r="AB99" s="723"/>
      <c r="AC99" s="707"/>
      <c r="AD99" s="708"/>
      <c r="AE99" s="708"/>
      <c r="AF99" s="708"/>
      <c r="AG99" s="708"/>
      <c r="AH99" s="709"/>
    </row>
    <row r="100" spans="1:34" s="207" customFormat="1" ht="14.85" customHeight="1" x14ac:dyDescent="0.4">
      <c r="A100" s="623">
        <f>+$A$24</f>
        <v>10</v>
      </c>
      <c r="B100" s="623">
        <f>+$B$24</f>
        <v>16</v>
      </c>
      <c r="C100" s="625" t="str">
        <f>+$C$24</f>
        <v>道路工事一式</v>
      </c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7"/>
      <c r="O100" s="587">
        <f>+$O$24</f>
        <v>1</v>
      </c>
      <c r="P100" s="588"/>
      <c r="Q100" s="591" t="str">
        <f>+$Q$24</f>
        <v>式</v>
      </c>
      <c r="R100" s="592"/>
      <c r="S100" s="595">
        <f>+$S$24</f>
        <v>900000000</v>
      </c>
      <c r="T100" s="596"/>
      <c r="U100" s="596"/>
      <c r="V100" s="597"/>
      <c r="W100" s="595">
        <f>+$W$24</f>
        <v>900000000</v>
      </c>
      <c r="X100" s="596"/>
      <c r="Y100" s="596"/>
      <c r="Z100" s="597"/>
      <c r="AA100" s="720">
        <f>+$AA$24</f>
        <v>0.08</v>
      </c>
      <c r="AB100" s="721"/>
      <c r="AC100" s="704" t="str">
        <f>+IF(AC62="","",$AC$24)</f>
        <v/>
      </c>
      <c r="AD100" s="705"/>
      <c r="AE100" s="705"/>
      <c r="AF100" s="705"/>
      <c r="AG100" s="705"/>
      <c r="AH100" s="706"/>
    </row>
    <row r="101" spans="1:34" s="207" customFormat="1" ht="14.85" customHeight="1" x14ac:dyDescent="0.4">
      <c r="A101" s="624"/>
      <c r="B101" s="624"/>
      <c r="C101" s="628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30"/>
      <c r="O101" s="589"/>
      <c r="P101" s="590"/>
      <c r="Q101" s="593"/>
      <c r="R101" s="594"/>
      <c r="S101" s="598"/>
      <c r="T101" s="599"/>
      <c r="U101" s="599"/>
      <c r="V101" s="600"/>
      <c r="W101" s="598"/>
      <c r="X101" s="599"/>
      <c r="Y101" s="599"/>
      <c r="Z101" s="600"/>
      <c r="AA101" s="722"/>
      <c r="AB101" s="723"/>
      <c r="AC101" s="707"/>
      <c r="AD101" s="708"/>
      <c r="AE101" s="708"/>
      <c r="AF101" s="708"/>
      <c r="AG101" s="708"/>
      <c r="AH101" s="709"/>
    </row>
    <row r="102" spans="1:34" s="207" customFormat="1" ht="14.85" customHeight="1" x14ac:dyDescent="0.4">
      <c r="A102" s="623">
        <f>+$A$26</f>
        <v>10</v>
      </c>
      <c r="B102" s="623">
        <f>+$B$26</f>
        <v>16</v>
      </c>
      <c r="C102" s="625" t="str">
        <f>+$C$26</f>
        <v>道路工事一式</v>
      </c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7"/>
      <c r="O102" s="587">
        <f>+$O$26</f>
        <v>1</v>
      </c>
      <c r="P102" s="588"/>
      <c r="Q102" s="591" t="str">
        <f>+$Q$26</f>
        <v>個</v>
      </c>
      <c r="R102" s="592"/>
      <c r="S102" s="595">
        <f>+$S$26</f>
        <v>10000000</v>
      </c>
      <c r="T102" s="596"/>
      <c r="U102" s="596"/>
      <c r="V102" s="597"/>
      <c r="W102" s="595">
        <f>+$W$26</f>
        <v>10000000</v>
      </c>
      <c r="X102" s="596"/>
      <c r="Y102" s="596"/>
      <c r="Z102" s="597"/>
      <c r="AA102" s="720" t="str">
        <f>+$AA$26</f>
        <v>非</v>
      </c>
      <c r="AB102" s="721"/>
      <c r="AC102" s="704" t="str">
        <f>+IF(AC64="","",$AC$26)</f>
        <v/>
      </c>
      <c r="AD102" s="705"/>
      <c r="AE102" s="705"/>
      <c r="AF102" s="705"/>
      <c r="AG102" s="705"/>
      <c r="AH102" s="706"/>
    </row>
    <row r="103" spans="1:34" s="207" customFormat="1" ht="14.85" customHeight="1" x14ac:dyDescent="0.4">
      <c r="A103" s="624"/>
      <c r="B103" s="624"/>
      <c r="C103" s="628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30"/>
      <c r="O103" s="589"/>
      <c r="P103" s="590"/>
      <c r="Q103" s="593"/>
      <c r="R103" s="594"/>
      <c r="S103" s="598"/>
      <c r="T103" s="599"/>
      <c r="U103" s="599"/>
      <c r="V103" s="600"/>
      <c r="W103" s="598"/>
      <c r="X103" s="599"/>
      <c r="Y103" s="599"/>
      <c r="Z103" s="600"/>
      <c r="AA103" s="722"/>
      <c r="AB103" s="723"/>
      <c r="AC103" s="707"/>
      <c r="AD103" s="708"/>
      <c r="AE103" s="708"/>
      <c r="AF103" s="708"/>
      <c r="AG103" s="708"/>
      <c r="AH103" s="709"/>
    </row>
    <row r="104" spans="1:34" s="207" customFormat="1" ht="14.85" customHeight="1" x14ac:dyDescent="0.4">
      <c r="A104" s="623">
        <f>+$A$28</f>
        <v>10</v>
      </c>
      <c r="B104" s="623">
        <f>+$B$28</f>
        <v>16</v>
      </c>
      <c r="C104" s="625" t="str">
        <f>+$C$28</f>
        <v>道路工事一式</v>
      </c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7"/>
      <c r="O104" s="587">
        <f>+$O$28</f>
        <v>1</v>
      </c>
      <c r="P104" s="588"/>
      <c r="Q104" s="609" t="str">
        <f>+$Q$28</f>
        <v>個</v>
      </c>
      <c r="R104" s="610"/>
      <c r="S104" s="613">
        <f>+$S$28</f>
        <v>100000</v>
      </c>
      <c r="T104" s="614"/>
      <c r="U104" s="614"/>
      <c r="V104" s="615"/>
      <c r="W104" s="613">
        <f>+$W$28</f>
        <v>100000</v>
      </c>
      <c r="X104" s="614"/>
      <c r="Y104" s="614"/>
      <c r="Z104" s="615"/>
      <c r="AA104" s="710">
        <f>+$AA$28</f>
        <v>0.1</v>
      </c>
      <c r="AB104" s="711"/>
      <c r="AC104" s="714" t="str">
        <f>+IF(AC66="","",$AC$28)</f>
        <v/>
      </c>
      <c r="AD104" s="715"/>
      <c r="AE104" s="715"/>
      <c r="AF104" s="715"/>
      <c r="AG104" s="715"/>
      <c r="AH104" s="716"/>
    </row>
    <row r="105" spans="1:34" s="207" customFormat="1" ht="14.85" customHeight="1" x14ac:dyDescent="0.4">
      <c r="A105" s="624"/>
      <c r="B105" s="624"/>
      <c r="C105" s="628"/>
      <c r="D105" s="629"/>
      <c r="E105" s="629"/>
      <c r="F105" s="629"/>
      <c r="G105" s="629"/>
      <c r="H105" s="629"/>
      <c r="I105" s="629"/>
      <c r="J105" s="629"/>
      <c r="K105" s="629"/>
      <c r="L105" s="629"/>
      <c r="M105" s="629"/>
      <c r="N105" s="630"/>
      <c r="O105" s="589"/>
      <c r="P105" s="590"/>
      <c r="Q105" s="611"/>
      <c r="R105" s="612"/>
      <c r="S105" s="616"/>
      <c r="T105" s="617"/>
      <c r="U105" s="617"/>
      <c r="V105" s="618"/>
      <c r="W105" s="616"/>
      <c r="X105" s="617"/>
      <c r="Y105" s="617"/>
      <c r="Z105" s="618"/>
      <c r="AA105" s="712"/>
      <c r="AB105" s="713"/>
      <c r="AC105" s="717"/>
      <c r="AD105" s="718"/>
      <c r="AE105" s="718"/>
      <c r="AF105" s="718"/>
      <c r="AG105" s="718"/>
      <c r="AH105" s="719"/>
    </row>
    <row r="106" spans="1:34" ht="14.85" customHeight="1" x14ac:dyDescent="0.2">
      <c r="A106" s="17"/>
      <c r="B106" s="17"/>
      <c r="C106" s="17"/>
      <c r="D106" s="17"/>
      <c r="E106" s="18"/>
      <c r="F106" s="17"/>
      <c r="G106" s="17"/>
      <c r="H106" s="17"/>
      <c r="I106" s="17"/>
      <c r="J106" s="18"/>
      <c r="K106" s="17"/>
      <c r="L106" s="17"/>
      <c r="M106" s="17"/>
      <c r="N106" s="17"/>
      <c r="O106" s="135"/>
      <c r="P106" s="136"/>
      <c r="Q106" s="136"/>
      <c r="R106" s="153"/>
      <c r="S106" s="154"/>
      <c r="T106" s="154"/>
      <c r="U106" s="154"/>
      <c r="V106" s="154"/>
      <c r="W106" s="155"/>
      <c r="X106" s="155"/>
      <c r="Y106" s="155"/>
      <c r="Z106" s="155"/>
      <c r="AA106" s="155"/>
      <c r="AB106" s="156"/>
      <c r="AC106" s="156"/>
      <c r="AD106" s="156"/>
      <c r="AE106" s="156"/>
      <c r="AF106" s="156"/>
      <c r="AG106" s="81"/>
      <c r="AH106" s="81"/>
    </row>
    <row r="107" spans="1:34" ht="14.85" customHeight="1" x14ac:dyDescent="0.4">
      <c r="A107" s="20"/>
      <c r="B107" s="2"/>
      <c r="C107" s="20"/>
      <c r="D107" s="2"/>
      <c r="E107" s="2"/>
      <c r="F107" s="20"/>
      <c r="G107" s="2"/>
      <c r="H107" s="20"/>
      <c r="I107" s="2"/>
      <c r="J107" s="2"/>
      <c r="K107" s="17"/>
      <c r="L107" s="17"/>
      <c r="M107" s="17"/>
      <c r="N107" s="17"/>
      <c r="O107" s="2"/>
      <c r="P107" s="2"/>
      <c r="Q107" s="2"/>
      <c r="R107" s="2"/>
      <c r="S107" s="513"/>
      <c r="T107" s="514"/>
      <c r="U107" s="514"/>
      <c r="V107" s="515"/>
      <c r="W107" s="228" t="s">
        <v>80</v>
      </c>
      <c r="X107" s="229"/>
      <c r="Y107" s="229"/>
      <c r="Z107" s="229"/>
      <c r="AA107" s="230" t="s">
        <v>35</v>
      </c>
      <c r="AB107" s="231"/>
      <c r="AC107" s="231"/>
      <c r="AD107" s="232"/>
      <c r="AE107" s="228" t="s">
        <v>87</v>
      </c>
      <c r="AF107" s="229"/>
      <c r="AG107" s="228"/>
      <c r="AH107" s="233"/>
    </row>
    <row r="108" spans="1:34" ht="14.85" customHeight="1" x14ac:dyDescent="0.15">
      <c r="A108" s="66"/>
      <c r="B108" s="66"/>
      <c r="C108" s="66"/>
      <c r="D108" s="2"/>
      <c r="E108" s="2"/>
      <c r="F108" s="2"/>
      <c r="G108" s="2"/>
      <c r="H108" s="2"/>
      <c r="I108" s="2"/>
      <c r="J108" s="2"/>
      <c r="K108" s="20"/>
      <c r="L108" s="2"/>
      <c r="M108" s="20"/>
      <c r="N108" s="2"/>
      <c r="O108" s="67"/>
      <c r="P108" s="67"/>
      <c r="Q108" s="67"/>
      <c r="R108" s="67"/>
      <c r="S108" s="772" t="s">
        <v>85</v>
      </c>
      <c r="T108" s="761"/>
      <c r="U108" s="761"/>
      <c r="V108" s="762"/>
      <c r="W108" s="595">
        <f>+$W$32</f>
        <v>1800100000</v>
      </c>
      <c r="X108" s="596"/>
      <c r="Y108" s="596"/>
      <c r="Z108" s="597"/>
      <c r="AA108" s="595">
        <f>+$AA$32</f>
        <v>180010000</v>
      </c>
      <c r="AB108" s="596"/>
      <c r="AC108" s="596"/>
      <c r="AD108" s="597"/>
      <c r="AE108" s="595">
        <f>+$AE$32</f>
        <v>1980110000</v>
      </c>
      <c r="AF108" s="596"/>
      <c r="AG108" s="596"/>
      <c r="AH108" s="597"/>
    </row>
    <row r="109" spans="1:34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3"/>
      <c r="T109" s="764"/>
      <c r="U109" s="764"/>
      <c r="V109" s="765"/>
      <c r="W109" s="598"/>
      <c r="X109" s="599"/>
      <c r="Y109" s="599"/>
      <c r="Z109" s="600"/>
      <c r="AA109" s="598"/>
      <c r="AB109" s="599"/>
      <c r="AC109" s="599"/>
      <c r="AD109" s="600"/>
      <c r="AE109" s="598"/>
      <c r="AF109" s="599"/>
      <c r="AG109" s="599"/>
      <c r="AH109" s="600"/>
    </row>
    <row r="110" spans="1:34" ht="14.85" customHeight="1" x14ac:dyDescent="0.15">
      <c r="A110" s="68"/>
      <c r="B110" s="70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760" t="s">
        <v>86</v>
      </c>
      <c r="T110" s="761"/>
      <c r="U110" s="761"/>
      <c r="V110" s="762"/>
      <c r="W110" s="595">
        <f>+$W$34</f>
        <v>900000000</v>
      </c>
      <c r="X110" s="596"/>
      <c r="Y110" s="596"/>
      <c r="Z110" s="597"/>
      <c r="AA110" s="595">
        <f>+$AA$34</f>
        <v>72000000</v>
      </c>
      <c r="AB110" s="596"/>
      <c r="AC110" s="596"/>
      <c r="AD110" s="597"/>
      <c r="AE110" s="595">
        <f>+$AE$34</f>
        <v>972000000</v>
      </c>
      <c r="AF110" s="596"/>
      <c r="AG110" s="596"/>
      <c r="AH110" s="597"/>
    </row>
    <row r="111" spans="1:34" ht="14.85" customHeight="1" x14ac:dyDescent="0.15">
      <c r="A111" s="68"/>
      <c r="B111" s="70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763"/>
      <c r="T111" s="764"/>
      <c r="U111" s="764"/>
      <c r="V111" s="765"/>
      <c r="W111" s="598"/>
      <c r="X111" s="599"/>
      <c r="Y111" s="599"/>
      <c r="Z111" s="600"/>
      <c r="AA111" s="598"/>
      <c r="AB111" s="599"/>
      <c r="AC111" s="599"/>
      <c r="AD111" s="600"/>
      <c r="AE111" s="598"/>
      <c r="AF111" s="599"/>
      <c r="AG111" s="599"/>
      <c r="AH111" s="600"/>
    </row>
    <row r="112" spans="1:34" ht="14.85" customHeight="1" x14ac:dyDescent="0.15">
      <c r="A112" s="68"/>
      <c r="B112" s="6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760" t="s">
        <v>84</v>
      </c>
      <c r="T112" s="761"/>
      <c r="U112" s="761"/>
      <c r="V112" s="762"/>
      <c r="W112" s="595">
        <f>+$W$36</f>
        <v>910000000</v>
      </c>
      <c r="X112" s="596"/>
      <c r="Y112" s="596"/>
      <c r="Z112" s="597"/>
      <c r="AA112" s="766">
        <f>+$AA$36</f>
        <v>0</v>
      </c>
      <c r="AB112" s="767"/>
      <c r="AC112" s="767"/>
      <c r="AD112" s="768"/>
      <c r="AE112" s="595">
        <f>+$AE$36</f>
        <v>910000000</v>
      </c>
      <c r="AF112" s="596"/>
      <c r="AG112" s="596"/>
      <c r="AH112" s="597"/>
    </row>
    <row r="113" spans="1:34" ht="14.85" customHeight="1" x14ac:dyDescent="0.15">
      <c r="A113" s="68"/>
      <c r="B113" s="6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763"/>
      <c r="T113" s="764"/>
      <c r="U113" s="764"/>
      <c r="V113" s="765"/>
      <c r="W113" s="598"/>
      <c r="X113" s="599"/>
      <c r="Y113" s="599"/>
      <c r="Z113" s="600"/>
      <c r="AA113" s="769"/>
      <c r="AB113" s="770"/>
      <c r="AC113" s="770"/>
      <c r="AD113" s="771"/>
      <c r="AE113" s="598"/>
      <c r="AF113" s="599"/>
      <c r="AG113" s="599"/>
      <c r="AH113" s="600"/>
    </row>
    <row r="114" spans="1:34" ht="15" customHeight="1" x14ac:dyDescent="0.15">
      <c r="A114" s="68"/>
      <c r="B114" s="6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67"/>
      <c r="T114" s="67"/>
      <c r="U114" s="67"/>
      <c r="V114" s="67"/>
      <c r="W114" s="67"/>
    </row>
  </sheetData>
  <mergeCells count="276">
    <mergeCell ref="A1:AH2"/>
    <mergeCell ref="Z3:AA3"/>
    <mergeCell ref="AC3:AD3"/>
    <mergeCell ref="AF3:AG3"/>
    <mergeCell ref="B4:K5"/>
    <mergeCell ref="W4:Z5"/>
    <mergeCell ref="AA4:AH5"/>
    <mergeCell ref="E13:L14"/>
    <mergeCell ref="Y14:AB14"/>
    <mergeCell ref="AE14:AH14"/>
    <mergeCell ref="O16:P17"/>
    <mergeCell ref="Q16:R17"/>
    <mergeCell ref="S16:V17"/>
    <mergeCell ref="W16:Z17"/>
    <mergeCell ref="W6:Z7"/>
    <mergeCell ref="AA6:AH7"/>
    <mergeCell ref="E7:L8"/>
    <mergeCell ref="Z8:AH8"/>
    <mergeCell ref="E9:L10"/>
    <mergeCell ref="Z10:AH11"/>
    <mergeCell ref="W18:Z19"/>
    <mergeCell ref="O20:P21"/>
    <mergeCell ref="Q20:R21"/>
    <mergeCell ref="S20:V21"/>
    <mergeCell ref="W20:Z21"/>
    <mergeCell ref="O18:P19"/>
    <mergeCell ref="Q18:R19"/>
    <mergeCell ref="S18:V19"/>
    <mergeCell ref="A18:A19"/>
    <mergeCell ref="A20:A21"/>
    <mergeCell ref="S28:V29"/>
    <mergeCell ref="W28:Z29"/>
    <mergeCell ref="O26:P27"/>
    <mergeCell ref="Q26:R27"/>
    <mergeCell ref="S26:V27"/>
    <mergeCell ref="W22:Z23"/>
    <mergeCell ref="O24:P25"/>
    <mergeCell ref="Q24:R25"/>
    <mergeCell ref="S24:V25"/>
    <mergeCell ref="W24:Z25"/>
    <mergeCell ref="O22:P23"/>
    <mergeCell ref="Q22:R23"/>
    <mergeCell ref="S22:V23"/>
    <mergeCell ref="S36:V37"/>
    <mergeCell ref="W36:Z37"/>
    <mergeCell ref="AA36:AD37"/>
    <mergeCell ref="AE36:AH37"/>
    <mergeCell ref="S31:V31"/>
    <mergeCell ref="S32:V33"/>
    <mergeCell ref="W32:Z33"/>
    <mergeCell ref="AA32:AD33"/>
    <mergeCell ref="AE32:AH33"/>
    <mergeCell ref="S34:V35"/>
    <mergeCell ref="W34:Z35"/>
    <mergeCell ref="AA34:AD35"/>
    <mergeCell ref="AE34:AH35"/>
    <mergeCell ref="S70:V71"/>
    <mergeCell ref="W70:Z71"/>
    <mergeCell ref="AA70:AD71"/>
    <mergeCell ref="AE70:AH71"/>
    <mergeCell ref="S72:V73"/>
    <mergeCell ref="W72:Z73"/>
    <mergeCell ref="AA72:AD73"/>
    <mergeCell ref="AE72:AH73"/>
    <mergeCell ref="AA64:AB65"/>
    <mergeCell ref="AE112:AH113"/>
    <mergeCell ref="C18:N19"/>
    <mergeCell ref="C20:N21"/>
    <mergeCell ref="C22:N23"/>
    <mergeCell ref="C24:N25"/>
    <mergeCell ref="C26:N27"/>
    <mergeCell ref="C28:N29"/>
    <mergeCell ref="S107:V107"/>
    <mergeCell ref="S108:V109"/>
    <mergeCell ref="W108:Z109"/>
    <mergeCell ref="AA108:AD109"/>
    <mergeCell ref="AE108:AH109"/>
    <mergeCell ref="S110:V111"/>
    <mergeCell ref="W110:Z111"/>
    <mergeCell ref="AA110:AD111"/>
    <mergeCell ref="AE110:AH111"/>
    <mergeCell ref="W102:Z103"/>
    <mergeCell ref="AA102:AB103"/>
    <mergeCell ref="C98:N99"/>
    <mergeCell ref="O98:P99"/>
    <mergeCell ref="AA94:AB95"/>
    <mergeCell ref="E85:L86"/>
    <mergeCell ref="Z86:AH87"/>
    <mergeCell ref="E89:L90"/>
    <mergeCell ref="A22:A23"/>
    <mergeCell ref="A24:A25"/>
    <mergeCell ref="A26:A27"/>
    <mergeCell ref="A28:A29"/>
    <mergeCell ref="A16:A17"/>
    <mergeCell ref="S112:V113"/>
    <mergeCell ref="W112:Z113"/>
    <mergeCell ref="AA112:AD113"/>
    <mergeCell ref="A98:A99"/>
    <mergeCell ref="B98:B99"/>
    <mergeCell ref="Y90:AB90"/>
    <mergeCell ref="B80:K81"/>
    <mergeCell ref="W80:Z81"/>
    <mergeCell ref="AA80:AH81"/>
    <mergeCell ref="W82:Z83"/>
    <mergeCell ref="AA82:AH83"/>
    <mergeCell ref="E83:L84"/>
    <mergeCell ref="Z84:AH84"/>
    <mergeCell ref="S74:V75"/>
    <mergeCell ref="W74:Z75"/>
    <mergeCell ref="AA74:AD75"/>
    <mergeCell ref="AE74:AH75"/>
    <mergeCell ref="S69:V69"/>
    <mergeCell ref="AA26:AB27"/>
    <mergeCell ref="AA28:AB29"/>
    <mergeCell ref="AC16:AH17"/>
    <mergeCell ref="AC20:AH21"/>
    <mergeCell ref="AC22:AH23"/>
    <mergeCell ref="AC24:AH25"/>
    <mergeCell ref="AC26:AH27"/>
    <mergeCell ref="AC28:AH29"/>
    <mergeCell ref="B28:B29"/>
    <mergeCell ref="C16:N17"/>
    <mergeCell ref="AC18:AH19"/>
    <mergeCell ref="AA16:AB17"/>
    <mergeCell ref="AA18:AB19"/>
    <mergeCell ref="AA20:AB21"/>
    <mergeCell ref="AA22:AB23"/>
    <mergeCell ref="AA24:AB25"/>
    <mergeCell ref="B16:B17"/>
    <mergeCell ref="B18:B19"/>
    <mergeCell ref="B20:B21"/>
    <mergeCell ref="B22:B23"/>
    <mergeCell ref="B24:B25"/>
    <mergeCell ref="B26:B27"/>
    <mergeCell ref="W26:Z27"/>
    <mergeCell ref="O28:P29"/>
    <mergeCell ref="Q28:R29"/>
    <mergeCell ref="A39:AH40"/>
    <mergeCell ref="Z41:AA41"/>
    <mergeCell ref="AC41:AD41"/>
    <mergeCell ref="AF41:AG41"/>
    <mergeCell ref="A54:A55"/>
    <mergeCell ref="B54:B55"/>
    <mergeCell ref="C54:N55"/>
    <mergeCell ref="O54:P55"/>
    <mergeCell ref="Q54:R55"/>
    <mergeCell ref="S54:V55"/>
    <mergeCell ref="E47:L48"/>
    <mergeCell ref="Z48:AH49"/>
    <mergeCell ref="E51:L52"/>
    <mergeCell ref="Y52:AB52"/>
    <mergeCell ref="AE52:AH52"/>
    <mergeCell ref="B42:K43"/>
    <mergeCell ref="W42:Z43"/>
    <mergeCell ref="AA42:AH43"/>
    <mergeCell ref="W44:Z45"/>
    <mergeCell ref="AA44:AH45"/>
    <mergeCell ref="E45:L46"/>
    <mergeCell ref="Z46:AH46"/>
    <mergeCell ref="W54:Z55"/>
    <mergeCell ref="AA54:AB55"/>
    <mergeCell ref="AC54:AH55"/>
    <mergeCell ref="A56:A57"/>
    <mergeCell ref="B56:B57"/>
    <mergeCell ref="C56:N57"/>
    <mergeCell ref="O56:P57"/>
    <mergeCell ref="Q56:R57"/>
    <mergeCell ref="S56:V57"/>
    <mergeCell ref="W56:Z57"/>
    <mergeCell ref="AA56:AB57"/>
    <mergeCell ref="AC56:AH57"/>
    <mergeCell ref="A58:A59"/>
    <mergeCell ref="B58:B59"/>
    <mergeCell ref="C58:N59"/>
    <mergeCell ref="O58:P59"/>
    <mergeCell ref="Q58:R59"/>
    <mergeCell ref="S58:V59"/>
    <mergeCell ref="W58:Z59"/>
    <mergeCell ref="AA58:AB59"/>
    <mergeCell ref="AC58:AH59"/>
    <mergeCell ref="A60:A61"/>
    <mergeCell ref="B60:B61"/>
    <mergeCell ref="C60:N61"/>
    <mergeCell ref="O60:P61"/>
    <mergeCell ref="Q60:R61"/>
    <mergeCell ref="S60:V61"/>
    <mergeCell ref="W60:Z61"/>
    <mergeCell ref="AA60:AB61"/>
    <mergeCell ref="AC60:AH61"/>
    <mergeCell ref="W62:Z63"/>
    <mergeCell ref="AA62:AB63"/>
    <mergeCell ref="AC62:AH63"/>
    <mergeCell ref="A64:A65"/>
    <mergeCell ref="B64:B65"/>
    <mergeCell ref="C64:N65"/>
    <mergeCell ref="O64:P65"/>
    <mergeCell ref="Q64:R65"/>
    <mergeCell ref="S64:V65"/>
    <mergeCell ref="W64:Z65"/>
    <mergeCell ref="A62:A63"/>
    <mergeCell ref="B62:B63"/>
    <mergeCell ref="C62:N63"/>
    <mergeCell ref="O62:P63"/>
    <mergeCell ref="Q62:R63"/>
    <mergeCell ref="S62:V63"/>
    <mergeCell ref="AC64:AH65"/>
    <mergeCell ref="A66:A67"/>
    <mergeCell ref="B66:B67"/>
    <mergeCell ref="C66:N67"/>
    <mergeCell ref="O66:P67"/>
    <mergeCell ref="Q66:R67"/>
    <mergeCell ref="S66:V67"/>
    <mergeCell ref="W66:Z67"/>
    <mergeCell ref="AA66:AB67"/>
    <mergeCell ref="AC66:AH67"/>
    <mergeCell ref="A77:AH78"/>
    <mergeCell ref="Z79:AA79"/>
    <mergeCell ref="AC79:AD79"/>
    <mergeCell ref="AF79:AG79"/>
    <mergeCell ref="A92:A93"/>
    <mergeCell ref="B92:B93"/>
    <mergeCell ref="C92:N93"/>
    <mergeCell ref="O92:P93"/>
    <mergeCell ref="Q92:R93"/>
    <mergeCell ref="S92:V93"/>
    <mergeCell ref="AE90:AH90"/>
    <mergeCell ref="W92:Z93"/>
    <mergeCell ref="AA92:AB93"/>
    <mergeCell ref="AC92:AH93"/>
    <mergeCell ref="A94:A95"/>
    <mergeCell ref="B94:B95"/>
    <mergeCell ref="C94:N95"/>
    <mergeCell ref="O94:P95"/>
    <mergeCell ref="Q94:R95"/>
    <mergeCell ref="S94:V95"/>
    <mergeCell ref="W94:Z95"/>
    <mergeCell ref="AC94:AH95"/>
    <mergeCell ref="A96:A97"/>
    <mergeCell ref="B96:B97"/>
    <mergeCell ref="C96:N97"/>
    <mergeCell ref="O96:P97"/>
    <mergeCell ref="Q96:R97"/>
    <mergeCell ref="S96:V97"/>
    <mergeCell ref="W96:Z97"/>
    <mergeCell ref="AA96:AB97"/>
    <mergeCell ref="AC96:AH97"/>
    <mergeCell ref="Q98:R99"/>
    <mergeCell ref="S98:V99"/>
    <mergeCell ref="W98:Z99"/>
    <mergeCell ref="AA98:AB99"/>
    <mergeCell ref="AC98:AH99"/>
    <mergeCell ref="A100:A101"/>
    <mergeCell ref="B100:B101"/>
    <mergeCell ref="C100:N101"/>
    <mergeCell ref="O100:P101"/>
    <mergeCell ref="Q100:R101"/>
    <mergeCell ref="S100:V101"/>
    <mergeCell ref="W100:Z101"/>
    <mergeCell ref="AA100:AB101"/>
    <mergeCell ref="AC100:AH101"/>
    <mergeCell ref="A102:A103"/>
    <mergeCell ref="B102:B103"/>
    <mergeCell ref="C102:N103"/>
    <mergeCell ref="O102:P103"/>
    <mergeCell ref="Q102:R103"/>
    <mergeCell ref="S102:V103"/>
    <mergeCell ref="AC102:AH103"/>
    <mergeCell ref="A104:A105"/>
    <mergeCell ref="B104:B105"/>
    <mergeCell ref="C104:N105"/>
    <mergeCell ref="O104:P105"/>
    <mergeCell ref="Q104:R105"/>
    <mergeCell ref="S104:V105"/>
    <mergeCell ref="W104:Z105"/>
    <mergeCell ref="AA104:AB105"/>
    <mergeCell ref="AC104:AH105"/>
  </mergeCells>
  <phoneticPr fontId="2"/>
  <dataValidations count="1">
    <dataValidation type="list" allowBlank="1" showInputMessage="1" showErrorMessage="1" sqref="AA18:AB29" xr:uid="{0F31CD8B-4CAF-476A-B817-F85F5666D7E8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10337380-2E80-4040-A45A-D8BD3D0AA74E}">
          <x14:formula1>
            <xm:f>リスト!$A$2:$A$9</xm:f>
          </x14:formula1>
          <xm:sqref>B4:K5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1017-9A04-4A6C-889C-FD6D5A98D630}">
  <sheetPr codeName="Sheet9">
    <tabColor rgb="FFFFFF00"/>
  </sheetPr>
  <dimension ref="A1:AI114"/>
  <sheetViews>
    <sheetView view="pageBreakPreview" topLeftCell="A19" zoomScaleNormal="100" zoomScaleSheetLayoutView="100" workbookViewId="0">
      <selection activeCell="S34" sqref="S34:V35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5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5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+$AE$32+$AE$34+$AE$36</f>
        <v>3862110000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141"/>
      <c r="B15" s="141"/>
      <c r="C15" s="141"/>
      <c r="D15" s="142"/>
      <c r="E15" s="143"/>
      <c r="F15" s="143"/>
      <c r="G15" s="143"/>
      <c r="H15" s="143"/>
      <c r="I15" s="2"/>
      <c r="J15" s="2"/>
      <c r="K15" s="2"/>
      <c r="L15" s="2"/>
      <c r="M15" s="2"/>
      <c r="N15" s="120"/>
      <c r="O15" s="120"/>
      <c r="P15" s="9"/>
      <c r="Q15" s="2"/>
      <c r="R15" s="2"/>
      <c r="S15" s="2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16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601">
        <v>0.1</v>
      </c>
      <c r="AB18" s="757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58"/>
      <c r="AB19" s="759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16</v>
      </c>
      <c r="C20" s="625" t="s">
        <v>96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766">
        <v>900000000</v>
      </c>
      <c r="T20" s="767"/>
      <c r="U20" s="767"/>
      <c r="V20" s="768"/>
      <c r="W20" s="766">
        <f>+$S20*$O20</f>
        <v>900000000</v>
      </c>
      <c r="X20" s="767"/>
      <c r="Y20" s="767"/>
      <c r="Z20" s="768"/>
      <c r="AA20" s="601">
        <v>0.1</v>
      </c>
      <c r="AB20" s="757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769"/>
      <c r="T21" s="770"/>
      <c r="U21" s="770"/>
      <c r="V21" s="771"/>
      <c r="W21" s="769"/>
      <c r="X21" s="770"/>
      <c r="Y21" s="770"/>
      <c r="Z21" s="771"/>
      <c r="AA21" s="758"/>
      <c r="AB21" s="759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16</v>
      </c>
      <c r="C22" s="625" t="s">
        <v>96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</v>
      </c>
      <c r="P22" s="588"/>
      <c r="Q22" s="591" t="s">
        <v>82</v>
      </c>
      <c r="R22" s="592"/>
      <c r="S22" s="766">
        <v>900000000</v>
      </c>
      <c r="T22" s="767"/>
      <c r="U22" s="767"/>
      <c r="V22" s="768"/>
      <c r="W22" s="766">
        <f>+$S22*$O22</f>
        <v>900000000</v>
      </c>
      <c r="X22" s="767"/>
      <c r="Y22" s="767"/>
      <c r="Z22" s="768"/>
      <c r="AA22" s="601" t="s">
        <v>97</v>
      </c>
      <c r="AB22" s="757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58"/>
      <c r="AB23" s="759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16</v>
      </c>
      <c r="C24" s="625" t="s">
        <v>96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900000000</v>
      </c>
      <c r="T24" s="767"/>
      <c r="U24" s="767"/>
      <c r="V24" s="768"/>
      <c r="W24" s="766">
        <f>+$S24*$O24</f>
        <v>900000000</v>
      </c>
      <c r="X24" s="767"/>
      <c r="Y24" s="767"/>
      <c r="Z24" s="768"/>
      <c r="AA24" s="601">
        <v>0.08</v>
      </c>
      <c r="AB24" s="757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58"/>
      <c r="AB25" s="759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16</v>
      </c>
      <c r="C26" s="625" t="s">
        <v>96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90</v>
      </c>
      <c r="R26" s="592"/>
      <c r="S26" s="766">
        <v>10000000</v>
      </c>
      <c r="T26" s="767"/>
      <c r="U26" s="767"/>
      <c r="V26" s="768"/>
      <c r="W26" s="766">
        <f>+$S26*$O26</f>
        <v>10000000</v>
      </c>
      <c r="X26" s="767"/>
      <c r="Y26" s="767"/>
      <c r="Z26" s="768"/>
      <c r="AA26" s="605" t="s">
        <v>97</v>
      </c>
      <c r="AB26" s="606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607"/>
      <c r="AB27" s="608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>
        <v>10</v>
      </c>
      <c r="B28" s="623">
        <v>16</v>
      </c>
      <c r="C28" s="625" t="s">
        <v>96</v>
      </c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>
        <v>1</v>
      </c>
      <c r="P28" s="588"/>
      <c r="Q28" s="609" t="s">
        <v>90</v>
      </c>
      <c r="R28" s="610"/>
      <c r="S28" s="766">
        <v>100000</v>
      </c>
      <c r="T28" s="767"/>
      <c r="U28" s="767"/>
      <c r="V28" s="768"/>
      <c r="W28" s="766">
        <f>+$S28*$O28</f>
        <v>100000</v>
      </c>
      <c r="X28" s="767"/>
      <c r="Y28" s="767"/>
      <c r="Z28" s="768"/>
      <c r="AA28" s="619">
        <v>0.1</v>
      </c>
      <c r="AB28" s="620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69"/>
      <c r="T29" s="770"/>
      <c r="U29" s="770"/>
      <c r="V29" s="771"/>
      <c r="W29" s="769"/>
      <c r="X29" s="770"/>
      <c r="Y29" s="770"/>
      <c r="Z29" s="771"/>
      <c r="AA29" s="621"/>
      <c r="AB29" s="622"/>
      <c r="AC29" s="788"/>
      <c r="AD29" s="789"/>
      <c r="AE29" s="789"/>
      <c r="AF29" s="789"/>
      <c r="AG29" s="789"/>
      <c r="AH29" s="790"/>
      <c r="AI29" s="242"/>
    </row>
    <row r="30" spans="1:35" ht="14.85" customHeight="1" x14ac:dyDescent="0.2">
      <c r="A30" s="17"/>
      <c r="B30" s="17"/>
      <c r="C30" s="17"/>
      <c r="D30" s="17"/>
      <c r="E30" s="18"/>
      <c r="F30" s="17"/>
      <c r="G30" s="17"/>
      <c r="H30" s="17"/>
      <c r="I30" s="17"/>
      <c r="J30" s="18"/>
      <c r="K30" s="17"/>
      <c r="L30" s="17"/>
      <c r="M30" s="17"/>
      <c r="N30" s="17"/>
      <c r="O30" s="135"/>
      <c r="P30" s="136"/>
      <c r="Q30" s="136"/>
      <c r="R30" s="153"/>
      <c r="S30" s="154"/>
      <c r="T30" s="154"/>
      <c r="U30" s="154"/>
      <c r="V30" s="154"/>
      <c r="W30" s="155"/>
      <c r="X30" s="155"/>
      <c r="Y30" s="155"/>
      <c r="Z30" s="155"/>
      <c r="AA30" s="155"/>
      <c r="AB30" s="156"/>
      <c r="AC30" s="156"/>
      <c r="AD30" s="156"/>
      <c r="AE30" s="156"/>
      <c r="AF30" s="156"/>
      <c r="AG30" s="81"/>
      <c r="AH30" s="81"/>
    </row>
    <row r="31" spans="1:35" ht="14.85" customHeight="1" x14ac:dyDescent="0.4">
      <c r="A31" s="20"/>
      <c r="B31" s="2"/>
      <c r="C31" s="20"/>
      <c r="D31" s="2"/>
      <c r="E31" s="2"/>
      <c r="F31" s="20"/>
      <c r="G31" s="2"/>
      <c r="H31" s="20"/>
      <c r="I31" s="2"/>
      <c r="J31" s="2"/>
      <c r="K31" s="17"/>
      <c r="L31" s="17"/>
      <c r="M31" s="17"/>
      <c r="N31" s="17"/>
      <c r="O31" s="2"/>
      <c r="P31" s="2"/>
      <c r="Q31" s="2"/>
      <c r="R31" s="2"/>
      <c r="S31" s="513"/>
      <c r="T31" s="514"/>
      <c r="U31" s="514"/>
      <c r="V31" s="515"/>
      <c r="W31" s="228" t="s">
        <v>80</v>
      </c>
      <c r="X31" s="229"/>
      <c r="Y31" s="229"/>
      <c r="Z31" s="229"/>
      <c r="AA31" s="230" t="s">
        <v>35</v>
      </c>
      <c r="AB31" s="231"/>
      <c r="AC31" s="231"/>
      <c r="AD31" s="232"/>
      <c r="AE31" s="228" t="s">
        <v>87</v>
      </c>
      <c r="AF31" s="229"/>
      <c r="AG31" s="228"/>
      <c r="AH31" s="233"/>
    </row>
    <row r="32" spans="1:35" ht="14.85" customHeight="1" x14ac:dyDescent="0.15">
      <c r="A32" s="66"/>
      <c r="B32" s="66"/>
      <c r="C32" s="66"/>
      <c r="D32" s="2"/>
      <c r="E32" s="2"/>
      <c r="F32" s="2"/>
      <c r="G32" s="2"/>
      <c r="H32" s="2"/>
      <c r="I32" s="2"/>
      <c r="J32" s="2"/>
      <c r="K32" s="20"/>
      <c r="L32" s="2"/>
      <c r="M32" s="20"/>
      <c r="N32" s="2"/>
      <c r="O32" s="67"/>
      <c r="P32" s="67"/>
      <c r="Q32" s="67"/>
      <c r="R32" s="67"/>
      <c r="S32" s="772" t="s">
        <v>85</v>
      </c>
      <c r="T32" s="761"/>
      <c r="U32" s="761"/>
      <c r="V32" s="762"/>
      <c r="W32" s="595">
        <f>SUMIF($AA$18:$AB$29,10%,$W$18:$Z$29)</f>
        <v>1800100000</v>
      </c>
      <c r="X32" s="596"/>
      <c r="Y32" s="596"/>
      <c r="Z32" s="597"/>
      <c r="AA32" s="595">
        <f>ROUND(SUMIF($AA$18:$AB$29,10%,$W$18:$Z$29)*10%,0)</f>
        <v>180010000</v>
      </c>
      <c r="AB32" s="596"/>
      <c r="AC32" s="596"/>
      <c r="AD32" s="597"/>
      <c r="AE32" s="595">
        <f>+$W$32+$AA$32</f>
        <v>1980110000</v>
      </c>
      <c r="AF32" s="596"/>
      <c r="AG32" s="596"/>
      <c r="AH32" s="597"/>
    </row>
    <row r="33" spans="1:34" ht="14.85" customHeight="1" x14ac:dyDescent="0.15">
      <c r="A33" s="68"/>
      <c r="B33" s="6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763"/>
      <c r="T33" s="764"/>
      <c r="U33" s="764"/>
      <c r="V33" s="765"/>
      <c r="W33" s="598"/>
      <c r="X33" s="599"/>
      <c r="Y33" s="599"/>
      <c r="Z33" s="600"/>
      <c r="AA33" s="598"/>
      <c r="AB33" s="599"/>
      <c r="AC33" s="599"/>
      <c r="AD33" s="600"/>
      <c r="AE33" s="598"/>
      <c r="AF33" s="599"/>
      <c r="AG33" s="599"/>
      <c r="AH33" s="600"/>
    </row>
    <row r="34" spans="1:34" ht="14.85" customHeight="1" x14ac:dyDescent="0.15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760" t="s">
        <v>86</v>
      </c>
      <c r="T34" s="761"/>
      <c r="U34" s="761"/>
      <c r="V34" s="762"/>
      <c r="W34" s="595">
        <f>SUMIF($AA$18:$AB$29,8%,$W$18:$Z$29)</f>
        <v>900000000</v>
      </c>
      <c r="X34" s="596"/>
      <c r="Y34" s="596"/>
      <c r="Z34" s="597"/>
      <c r="AA34" s="595">
        <f>ROUND(SUMIF($AA$18:$AB$29,8%,$W$18:$Z$29)*8%,0)</f>
        <v>72000000</v>
      </c>
      <c r="AB34" s="596"/>
      <c r="AC34" s="596"/>
      <c r="AD34" s="597"/>
      <c r="AE34" s="595">
        <f>+$W$34+$AA$34</f>
        <v>972000000</v>
      </c>
      <c r="AF34" s="596"/>
      <c r="AG34" s="596"/>
      <c r="AH34" s="597"/>
    </row>
    <row r="35" spans="1:34" ht="14.85" customHeight="1" x14ac:dyDescent="0.15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763"/>
      <c r="T35" s="764"/>
      <c r="U35" s="764"/>
      <c r="V35" s="765"/>
      <c r="W35" s="598"/>
      <c r="X35" s="599"/>
      <c r="Y35" s="599"/>
      <c r="Z35" s="600"/>
      <c r="AA35" s="598"/>
      <c r="AB35" s="599"/>
      <c r="AC35" s="599"/>
      <c r="AD35" s="600"/>
      <c r="AE35" s="598"/>
      <c r="AF35" s="599"/>
      <c r="AG35" s="599"/>
      <c r="AH35" s="600"/>
    </row>
    <row r="36" spans="1:34" ht="14.85" customHeight="1" x14ac:dyDescent="0.15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760" t="s">
        <v>84</v>
      </c>
      <c r="T36" s="761"/>
      <c r="U36" s="761"/>
      <c r="V36" s="762"/>
      <c r="W36" s="595">
        <f>SUMIF($AA$18:$AB$29,"非",$W$18:$Z$29)</f>
        <v>910000000</v>
      </c>
      <c r="X36" s="596"/>
      <c r="Y36" s="596"/>
      <c r="Z36" s="597"/>
      <c r="AA36" s="766">
        <v>0</v>
      </c>
      <c r="AB36" s="767"/>
      <c r="AC36" s="767"/>
      <c r="AD36" s="768"/>
      <c r="AE36" s="595">
        <f>+$W$36+$AA$36</f>
        <v>910000000</v>
      </c>
      <c r="AF36" s="596"/>
      <c r="AG36" s="596"/>
      <c r="AH36" s="597"/>
    </row>
    <row r="37" spans="1:34" ht="14.8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763"/>
      <c r="T37" s="764"/>
      <c r="U37" s="764"/>
      <c r="V37" s="765"/>
      <c r="W37" s="598"/>
      <c r="X37" s="599"/>
      <c r="Y37" s="599"/>
      <c r="Z37" s="600"/>
      <c r="AA37" s="769"/>
      <c r="AB37" s="770"/>
      <c r="AC37" s="770"/>
      <c r="AD37" s="771"/>
      <c r="AE37" s="598"/>
      <c r="AF37" s="599"/>
      <c r="AG37" s="599"/>
      <c r="AH37" s="600"/>
    </row>
    <row r="38" spans="1:34" ht="15" customHeight="1" x14ac:dyDescent="0.15">
      <c r="A38" s="68"/>
      <c r="B38" s="6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67"/>
      <c r="T38" s="67"/>
      <c r="U38" s="67"/>
      <c r="V38" s="67"/>
      <c r="W38" s="67"/>
      <c r="AD38" s="778" t="s">
        <v>112</v>
      </c>
      <c r="AE38" s="778"/>
      <c r="AF38" s="778"/>
      <c r="AG38" s="778"/>
      <c r="AH38" s="778"/>
    </row>
    <row r="39" spans="1:34" ht="14.85" customHeight="1" x14ac:dyDescent="0.4">
      <c r="A39" s="534" t="s">
        <v>93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</row>
    <row r="40" spans="1:34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</row>
    <row r="41" spans="1:34" ht="14.85" customHeight="1" x14ac:dyDescent="0.15">
      <c r="A41" s="160" t="str">
        <f>+$A$3</f>
        <v>昭和建設株式会社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81" t="s">
        <v>63</v>
      </c>
      <c r="AC41" s="487">
        <f>+$AC$3</f>
        <v>6</v>
      </c>
      <c r="AD41" s="487"/>
      <c r="AE41" s="81" t="s">
        <v>64</v>
      </c>
      <c r="AF41" s="487">
        <f>+$AF$3</f>
        <v>5</v>
      </c>
      <c r="AG41" s="487"/>
      <c r="AH41" s="81" t="s">
        <v>65</v>
      </c>
    </row>
    <row r="42" spans="1:34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535" t="str">
        <f>+$AA$4</f>
        <v>82402</v>
      </c>
      <c r="AB42" s="535"/>
      <c r="AC42" s="535"/>
      <c r="AD42" s="535"/>
      <c r="AE42" s="535"/>
      <c r="AF42" s="535"/>
      <c r="AG42" s="535"/>
      <c r="AH42" s="536"/>
    </row>
    <row r="43" spans="1:34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537"/>
      <c r="AB43" s="537"/>
      <c r="AC43" s="537"/>
      <c r="AD43" s="537"/>
      <c r="AE43" s="537"/>
      <c r="AF43" s="537"/>
      <c r="AG43" s="537"/>
      <c r="AH43" s="538"/>
    </row>
    <row r="44" spans="1:34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739" t="s">
        <v>91</v>
      </c>
      <c r="X44" s="740"/>
      <c r="Y44" s="740"/>
      <c r="Z44" s="741"/>
      <c r="AA44" s="745">
        <f>+$AA$6</f>
        <v>1234567890123</v>
      </c>
      <c r="AB44" s="745"/>
      <c r="AC44" s="745"/>
      <c r="AD44" s="745"/>
      <c r="AE44" s="745"/>
      <c r="AF44" s="745"/>
      <c r="AG44" s="745"/>
      <c r="AH44" s="746"/>
    </row>
    <row r="45" spans="1:34" ht="14.85" customHeight="1" x14ac:dyDescent="0.15">
      <c r="A45" s="234" t="s">
        <v>60</v>
      </c>
      <c r="B45" s="235"/>
      <c r="C45" s="144"/>
      <c r="D45" s="144"/>
      <c r="E45" s="749" t="str">
        <f>+$E$7</f>
        <v>SD2100017</v>
      </c>
      <c r="F45" s="749"/>
      <c r="G45" s="749"/>
      <c r="H45" s="749"/>
      <c r="I45" s="749"/>
      <c r="J45" s="749"/>
      <c r="K45" s="749"/>
      <c r="L45" s="750"/>
      <c r="M45" s="2"/>
      <c r="N45" s="122"/>
      <c r="O45" s="130"/>
      <c r="P45" s="130"/>
      <c r="Q45" s="130"/>
      <c r="R45" s="130"/>
      <c r="T45" s="9"/>
      <c r="V45" s="96"/>
      <c r="W45" s="742"/>
      <c r="X45" s="743"/>
      <c r="Y45" s="743"/>
      <c r="Z45" s="744"/>
      <c r="AA45" s="747"/>
      <c r="AB45" s="747"/>
      <c r="AC45" s="747"/>
      <c r="AD45" s="747"/>
      <c r="AE45" s="747"/>
      <c r="AF45" s="747"/>
      <c r="AG45" s="747"/>
      <c r="AH45" s="748"/>
    </row>
    <row r="46" spans="1:34" ht="14.85" customHeight="1" x14ac:dyDescent="0.15">
      <c r="A46" s="80"/>
      <c r="B46" s="131"/>
      <c r="C46" s="81"/>
      <c r="D46" s="81"/>
      <c r="E46" s="751"/>
      <c r="F46" s="751"/>
      <c r="G46" s="751"/>
      <c r="H46" s="751"/>
      <c r="I46" s="751"/>
      <c r="J46" s="751"/>
      <c r="K46" s="751"/>
      <c r="L46" s="752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9"/>
    </row>
    <row r="47" spans="1:34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H47" s="96"/>
    </row>
    <row r="48" spans="1:34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県央共同アスコン　昭和・鹿島・東亜道路共同企業体</v>
      </c>
      <c r="AA48" s="464"/>
      <c r="AB48" s="464"/>
      <c r="AC48" s="464"/>
      <c r="AD48" s="464"/>
      <c r="AE48" s="464"/>
      <c r="AF48" s="464"/>
      <c r="AG48" s="464"/>
      <c r="AH48" s="465"/>
    </row>
    <row r="49" spans="1:35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5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G50" s="163" t="s">
        <v>70</v>
      </c>
      <c r="AH50" s="96"/>
    </row>
    <row r="51" spans="1:35" ht="14.85" customHeight="1" x14ac:dyDescent="0.15">
      <c r="A51" s="173" t="s">
        <v>75</v>
      </c>
      <c r="B51" s="174"/>
      <c r="C51" s="174"/>
      <c r="D51" s="175"/>
      <c r="E51" s="480">
        <f>+$E$13</f>
        <v>3862110000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H51" s="96"/>
    </row>
    <row r="52" spans="1:35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81" t="s">
        <v>73</v>
      </c>
      <c r="AD52" s="81"/>
      <c r="AE52" s="487" t="str">
        <f>+$AE$14</f>
        <v>昭和 太郎</v>
      </c>
      <c r="AF52" s="487"/>
      <c r="AG52" s="487"/>
      <c r="AH52" s="488"/>
    </row>
    <row r="53" spans="1:35" ht="14.85" customHeight="1" x14ac:dyDescent="0.15">
      <c r="A53" s="141"/>
      <c r="B53" s="141"/>
      <c r="C53" s="141"/>
      <c r="D53" s="142"/>
      <c r="E53" s="143"/>
      <c r="F53" s="143"/>
      <c r="G53" s="143"/>
      <c r="H53" s="143"/>
      <c r="I53" s="2"/>
      <c r="J53" s="2"/>
      <c r="K53" s="2"/>
      <c r="L53" s="2"/>
      <c r="M53" s="2"/>
      <c r="N53" s="120"/>
      <c r="O53" s="120"/>
      <c r="P53" s="9"/>
      <c r="Q53" s="2"/>
      <c r="R53" s="2"/>
      <c r="S53" s="2"/>
    </row>
    <row r="54" spans="1:35" s="145" customFormat="1" ht="14.85" customHeight="1" x14ac:dyDescent="0.4">
      <c r="A54" s="725" t="s">
        <v>76</v>
      </c>
      <c r="B54" s="725" t="s">
        <v>65</v>
      </c>
      <c r="C54" s="727" t="s">
        <v>83</v>
      </c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9"/>
      <c r="O54" s="733" t="s">
        <v>77</v>
      </c>
      <c r="P54" s="734"/>
      <c r="Q54" s="733" t="s">
        <v>78</v>
      </c>
      <c r="R54" s="734"/>
      <c r="S54" s="733" t="s">
        <v>79</v>
      </c>
      <c r="T54" s="737"/>
      <c r="U54" s="737"/>
      <c r="V54" s="734"/>
      <c r="W54" s="733" t="s">
        <v>80</v>
      </c>
      <c r="X54" s="737"/>
      <c r="Y54" s="737"/>
      <c r="Z54" s="734"/>
      <c r="AA54" s="733" t="s">
        <v>81</v>
      </c>
      <c r="AB54" s="734"/>
      <c r="AC54" s="733" t="s">
        <v>106</v>
      </c>
      <c r="AD54" s="737"/>
      <c r="AE54" s="737"/>
      <c r="AF54" s="737"/>
      <c r="AG54" s="737"/>
      <c r="AH54" s="734"/>
    </row>
    <row r="55" spans="1:35" s="145" customFormat="1" ht="14.85" customHeight="1" x14ac:dyDescent="0.4">
      <c r="A55" s="726"/>
      <c r="B55" s="726"/>
      <c r="C55" s="730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2"/>
      <c r="O55" s="735"/>
      <c r="P55" s="736"/>
      <c r="Q55" s="735"/>
      <c r="R55" s="736"/>
      <c r="S55" s="735"/>
      <c r="T55" s="738"/>
      <c r="U55" s="738"/>
      <c r="V55" s="736"/>
      <c r="W55" s="735"/>
      <c r="X55" s="738"/>
      <c r="Y55" s="738"/>
      <c r="Z55" s="736"/>
      <c r="AA55" s="735"/>
      <c r="AB55" s="736"/>
      <c r="AC55" s="735"/>
      <c r="AD55" s="738"/>
      <c r="AE55" s="738"/>
      <c r="AF55" s="738"/>
      <c r="AG55" s="738"/>
      <c r="AH55" s="736"/>
    </row>
    <row r="56" spans="1:35" s="207" customFormat="1" ht="14.85" customHeight="1" x14ac:dyDescent="0.15">
      <c r="A56" s="724">
        <f>+$A$18</f>
        <v>10</v>
      </c>
      <c r="B56" s="623">
        <f>+$B$18</f>
        <v>16</v>
      </c>
      <c r="C56" s="625" t="str">
        <f>+$C$18</f>
        <v>道路工事一式〇〇
〇〇〇</v>
      </c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>
        <f>+$O$18</f>
        <v>1</v>
      </c>
      <c r="P56" s="588"/>
      <c r="Q56" s="591" t="str">
        <f>+$Q$18</f>
        <v>式</v>
      </c>
      <c r="R56" s="592"/>
      <c r="S56" s="766">
        <f>+$S$18</f>
        <v>900000000</v>
      </c>
      <c r="T56" s="767"/>
      <c r="U56" s="767"/>
      <c r="V56" s="768"/>
      <c r="W56" s="766">
        <f>+$W$18</f>
        <v>900000000</v>
      </c>
      <c r="X56" s="767"/>
      <c r="Y56" s="767"/>
      <c r="Z56" s="768"/>
      <c r="AA56" s="720">
        <f>+$AA$18</f>
        <v>0.1</v>
      </c>
      <c r="AB56" s="721"/>
      <c r="AC56" s="779" t="str">
        <f>+IF(AC18="","",$AC$18)</f>
        <v/>
      </c>
      <c r="AD56" s="780"/>
      <c r="AE56" s="780"/>
      <c r="AF56" s="780"/>
      <c r="AG56" s="780"/>
      <c r="AH56" s="781"/>
      <c r="AI56" s="241"/>
    </row>
    <row r="57" spans="1:35" s="207" customFormat="1" ht="14.85" customHeight="1" x14ac:dyDescent="0.15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769"/>
      <c r="T57" s="770"/>
      <c r="U57" s="770"/>
      <c r="V57" s="771"/>
      <c r="W57" s="769"/>
      <c r="X57" s="770"/>
      <c r="Y57" s="770"/>
      <c r="Z57" s="771"/>
      <c r="AA57" s="722"/>
      <c r="AB57" s="723"/>
      <c r="AC57" s="782"/>
      <c r="AD57" s="783"/>
      <c r="AE57" s="783"/>
      <c r="AF57" s="783"/>
      <c r="AG57" s="783"/>
      <c r="AH57" s="784"/>
      <c r="AI57" s="241"/>
    </row>
    <row r="58" spans="1:35" s="207" customFormat="1" ht="14.85" customHeight="1" x14ac:dyDescent="0.15">
      <c r="A58" s="724">
        <f>+$A$20</f>
        <v>10</v>
      </c>
      <c r="B58" s="623">
        <f>+$B$20</f>
        <v>16</v>
      </c>
      <c r="C58" s="625" t="str">
        <f>+$C$20</f>
        <v>道路工事一式</v>
      </c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>
        <f>+$O$20</f>
        <v>1</v>
      </c>
      <c r="P58" s="588"/>
      <c r="Q58" s="591" t="str">
        <f>+$Q$20</f>
        <v>式</v>
      </c>
      <c r="R58" s="592"/>
      <c r="S58" s="766">
        <f>+$S$20</f>
        <v>900000000</v>
      </c>
      <c r="T58" s="767"/>
      <c r="U58" s="767"/>
      <c r="V58" s="768"/>
      <c r="W58" s="766">
        <f>+$W$20</f>
        <v>900000000</v>
      </c>
      <c r="X58" s="767"/>
      <c r="Y58" s="767"/>
      <c r="Z58" s="768"/>
      <c r="AA58" s="720">
        <f>+$AA$20</f>
        <v>0.1</v>
      </c>
      <c r="AB58" s="721"/>
      <c r="AC58" s="779" t="str">
        <f>+IF(AC20="","",$AC$20)</f>
        <v/>
      </c>
      <c r="AD58" s="780"/>
      <c r="AE58" s="780"/>
      <c r="AF58" s="780"/>
      <c r="AG58" s="780"/>
      <c r="AH58" s="781"/>
      <c r="AI58" s="241"/>
    </row>
    <row r="59" spans="1:35" s="207" customFormat="1" ht="14.85" customHeight="1" x14ac:dyDescent="0.15">
      <c r="A59" s="722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769"/>
      <c r="T59" s="770"/>
      <c r="U59" s="770"/>
      <c r="V59" s="771"/>
      <c r="W59" s="769"/>
      <c r="X59" s="770"/>
      <c r="Y59" s="770"/>
      <c r="Z59" s="771"/>
      <c r="AA59" s="722"/>
      <c r="AB59" s="723"/>
      <c r="AC59" s="782"/>
      <c r="AD59" s="783"/>
      <c r="AE59" s="783"/>
      <c r="AF59" s="783"/>
      <c r="AG59" s="783"/>
      <c r="AH59" s="784"/>
      <c r="AI59" s="241"/>
    </row>
    <row r="60" spans="1:35" s="207" customFormat="1" ht="14.85" customHeight="1" x14ac:dyDescent="0.15">
      <c r="A60" s="724">
        <f>+$A$22</f>
        <v>10</v>
      </c>
      <c r="B60" s="623">
        <f>+$B$22</f>
        <v>16</v>
      </c>
      <c r="C60" s="625" t="str">
        <f>+$C$22</f>
        <v>道路工事一式</v>
      </c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>
        <f>+$O$22</f>
        <v>1</v>
      </c>
      <c r="P60" s="588"/>
      <c r="Q60" s="591" t="str">
        <f>+$Q$22</f>
        <v>式</v>
      </c>
      <c r="R60" s="592"/>
      <c r="S60" s="766">
        <f>+$S$22</f>
        <v>900000000</v>
      </c>
      <c r="T60" s="767"/>
      <c r="U60" s="767"/>
      <c r="V60" s="768"/>
      <c r="W60" s="766">
        <f>+$W$22</f>
        <v>900000000</v>
      </c>
      <c r="X60" s="767"/>
      <c r="Y60" s="767"/>
      <c r="Z60" s="768"/>
      <c r="AA60" s="720" t="str">
        <f>+$AA$22</f>
        <v>非</v>
      </c>
      <c r="AB60" s="721"/>
      <c r="AC60" s="779" t="str">
        <f>+IF(AC22="","",$AC$22)</f>
        <v/>
      </c>
      <c r="AD60" s="780"/>
      <c r="AE60" s="780"/>
      <c r="AF60" s="780"/>
      <c r="AG60" s="780"/>
      <c r="AH60" s="781"/>
      <c r="AI60" s="241"/>
    </row>
    <row r="61" spans="1:35" s="207" customFormat="1" ht="14.85" customHeight="1" x14ac:dyDescent="0.15">
      <c r="A61" s="722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769"/>
      <c r="T61" s="770"/>
      <c r="U61" s="770"/>
      <c r="V61" s="771"/>
      <c r="W61" s="769"/>
      <c r="X61" s="770"/>
      <c r="Y61" s="770"/>
      <c r="Z61" s="771"/>
      <c r="AA61" s="722"/>
      <c r="AB61" s="723"/>
      <c r="AC61" s="782"/>
      <c r="AD61" s="783"/>
      <c r="AE61" s="783"/>
      <c r="AF61" s="783"/>
      <c r="AG61" s="783"/>
      <c r="AH61" s="784"/>
      <c r="AI61" s="241"/>
    </row>
    <row r="62" spans="1:35" s="207" customFormat="1" ht="14.85" customHeight="1" x14ac:dyDescent="0.15">
      <c r="A62" s="623">
        <f>+$A$24</f>
        <v>10</v>
      </c>
      <c r="B62" s="623">
        <f>+$B$24</f>
        <v>16</v>
      </c>
      <c r="C62" s="625" t="str">
        <f>+$C$24</f>
        <v>道路工事一式</v>
      </c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>
        <f>+$O$24</f>
        <v>1</v>
      </c>
      <c r="P62" s="588"/>
      <c r="Q62" s="591" t="str">
        <f>+$Q$24</f>
        <v>式</v>
      </c>
      <c r="R62" s="592"/>
      <c r="S62" s="766">
        <f>+$S$24</f>
        <v>900000000</v>
      </c>
      <c r="T62" s="767"/>
      <c r="U62" s="767"/>
      <c r="V62" s="768"/>
      <c r="W62" s="766">
        <f>+$W$24</f>
        <v>900000000</v>
      </c>
      <c r="X62" s="767"/>
      <c r="Y62" s="767"/>
      <c r="Z62" s="768"/>
      <c r="AA62" s="720">
        <f>+$AA$24</f>
        <v>0.08</v>
      </c>
      <c r="AB62" s="721"/>
      <c r="AC62" s="779" t="str">
        <f>+IF(AC24="","",$AC$24)</f>
        <v/>
      </c>
      <c r="AD62" s="780"/>
      <c r="AE62" s="780"/>
      <c r="AF62" s="780"/>
      <c r="AG62" s="780"/>
      <c r="AH62" s="781"/>
      <c r="AI62" s="241"/>
    </row>
    <row r="63" spans="1:35" s="207" customFormat="1" ht="14.85" customHeight="1" x14ac:dyDescent="0.15">
      <c r="A63" s="624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593"/>
      <c r="R63" s="594"/>
      <c r="S63" s="769"/>
      <c r="T63" s="770"/>
      <c r="U63" s="770"/>
      <c r="V63" s="771"/>
      <c r="W63" s="769"/>
      <c r="X63" s="770"/>
      <c r="Y63" s="770"/>
      <c r="Z63" s="771"/>
      <c r="AA63" s="722"/>
      <c r="AB63" s="723"/>
      <c r="AC63" s="782"/>
      <c r="AD63" s="783"/>
      <c r="AE63" s="783"/>
      <c r="AF63" s="783"/>
      <c r="AG63" s="783"/>
      <c r="AH63" s="784"/>
      <c r="AI63" s="241"/>
    </row>
    <row r="64" spans="1:35" s="207" customFormat="1" ht="14.85" customHeight="1" x14ac:dyDescent="0.15">
      <c r="A64" s="623">
        <f>+$A$26</f>
        <v>10</v>
      </c>
      <c r="B64" s="623">
        <f>+$B$26</f>
        <v>16</v>
      </c>
      <c r="C64" s="625" t="str">
        <f>+$C$26</f>
        <v>道路工事一式</v>
      </c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7"/>
      <c r="O64" s="587">
        <f>+$O$26</f>
        <v>1</v>
      </c>
      <c r="P64" s="588"/>
      <c r="Q64" s="591" t="str">
        <f>+$Q$26</f>
        <v>個</v>
      </c>
      <c r="R64" s="592"/>
      <c r="S64" s="766">
        <f>+$S$26</f>
        <v>10000000</v>
      </c>
      <c r="T64" s="767"/>
      <c r="U64" s="767"/>
      <c r="V64" s="768"/>
      <c r="W64" s="766">
        <f>+$W$26</f>
        <v>10000000</v>
      </c>
      <c r="X64" s="767"/>
      <c r="Y64" s="767"/>
      <c r="Z64" s="768"/>
      <c r="AA64" s="720" t="str">
        <f>+$AA$26</f>
        <v>非</v>
      </c>
      <c r="AB64" s="721"/>
      <c r="AC64" s="779" t="str">
        <f>+IF(AC26="","",$AC$26)</f>
        <v/>
      </c>
      <c r="AD64" s="780"/>
      <c r="AE64" s="780"/>
      <c r="AF64" s="780"/>
      <c r="AG64" s="780"/>
      <c r="AH64" s="781"/>
      <c r="AI64" s="241"/>
    </row>
    <row r="65" spans="1:35" s="207" customFormat="1" ht="14.85" customHeight="1" x14ac:dyDescent="0.15">
      <c r="A65" s="624"/>
      <c r="B65" s="624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30"/>
      <c r="O65" s="589"/>
      <c r="P65" s="590"/>
      <c r="Q65" s="593"/>
      <c r="R65" s="594"/>
      <c r="S65" s="769"/>
      <c r="T65" s="770"/>
      <c r="U65" s="770"/>
      <c r="V65" s="771"/>
      <c r="W65" s="769"/>
      <c r="X65" s="770"/>
      <c r="Y65" s="770"/>
      <c r="Z65" s="771"/>
      <c r="AA65" s="722"/>
      <c r="AB65" s="723"/>
      <c r="AC65" s="782"/>
      <c r="AD65" s="783"/>
      <c r="AE65" s="783"/>
      <c r="AF65" s="783"/>
      <c r="AG65" s="783"/>
      <c r="AH65" s="784"/>
      <c r="AI65" s="241"/>
    </row>
    <row r="66" spans="1:35" s="207" customFormat="1" ht="14.85" customHeight="1" x14ac:dyDescent="0.15">
      <c r="A66" s="623">
        <f>+$A$28</f>
        <v>10</v>
      </c>
      <c r="B66" s="623">
        <f>+$B$28</f>
        <v>16</v>
      </c>
      <c r="C66" s="625" t="str">
        <f>+$C$28</f>
        <v>道路工事一式</v>
      </c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7"/>
      <c r="O66" s="587">
        <f>+$O$28</f>
        <v>1</v>
      </c>
      <c r="P66" s="588"/>
      <c r="Q66" s="609" t="str">
        <f>+$Q$28</f>
        <v>個</v>
      </c>
      <c r="R66" s="610"/>
      <c r="S66" s="766">
        <f>+$S$28</f>
        <v>100000</v>
      </c>
      <c r="T66" s="767"/>
      <c r="U66" s="767"/>
      <c r="V66" s="768"/>
      <c r="W66" s="766">
        <f>+$W$28</f>
        <v>100000</v>
      </c>
      <c r="X66" s="767"/>
      <c r="Y66" s="767"/>
      <c r="Z66" s="768"/>
      <c r="AA66" s="710">
        <f>+$AA$28</f>
        <v>0.1</v>
      </c>
      <c r="AB66" s="711"/>
      <c r="AC66" s="785" t="str">
        <f>+IF(AC28="","",$AC$28)</f>
        <v/>
      </c>
      <c r="AD66" s="786"/>
      <c r="AE66" s="786"/>
      <c r="AF66" s="786"/>
      <c r="AG66" s="786"/>
      <c r="AH66" s="787"/>
      <c r="AI66" s="242"/>
    </row>
    <row r="67" spans="1:35" s="207" customFormat="1" ht="14.85" customHeight="1" x14ac:dyDescent="0.15">
      <c r="A67" s="624"/>
      <c r="B67" s="624"/>
      <c r="C67" s="628"/>
      <c r="D67" s="629"/>
      <c r="E67" s="629"/>
      <c r="F67" s="629"/>
      <c r="G67" s="629"/>
      <c r="H67" s="629"/>
      <c r="I67" s="629"/>
      <c r="J67" s="629"/>
      <c r="K67" s="629"/>
      <c r="L67" s="629"/>
      <c r="M67" s="629"/>
      <c r="N67" s="630"/>
      <c r="O67" s="589"/>
      <c r="P67" s="590"/>
      <c r="Q67" s="611"/>
      <c r="R67" s="612"/>
      <c r="S67" s="769"/>
      <c r="T67" s="770"/>
      <c r="U67" s="770"/>
      <c r="V67" s="771"/>
      <c r="W67" s="769"/>
      <c r="X67" s="770"/>
      <c r="Y67" s="770"/>
      <c r="Z67" s="771"/>
      <c r="AA67" s="712"/>
      <c r="AB67" s="713"/>
      <c r="AC67" s="788"/>
      <c r="AD67" s="789"/>
      <c r="AE67" s="789"/>
      <c r="AF67" s="789"/>
      <c r="AG67" s="789"/>
      <c r="AH67" s="790"/>
      <c r="AI67" s="242"/>
    </row>
    <row r="68" spans="1:35" ht="14.85" customHeight="1" x14ac:dyDescent="0.2">
      <c r="A68" s="17"/>
      <c r="B68" s="17"/>
      <c r="C68" s="17"/>
      <c r="D68" s="17"/>
      <c r="E68" s="18"/>
      <c r="F68" s="17"/>
      <c r="G68" s="17"/>
      <c r="H68" s="17"/>
      <c r="I68" s="17"/>
      <c r="J68" s="18"/>
      <c r="K68" s="17"/>
      <c r="L68" s="17"/>
      <c r="M68" s="17"/>
      <c r="N68" s="17"/>
      <c r="O68" s="135"/>
      <c r="P68" s="136"/>
      <c r="Q68" s="136"/>
      <c r="R68" s="153"/>
      <c r="S68" s="154"/>
      <c r="T68" s="154"/>
      <c r="U68" s="154"/>
      <c r="V68" s="154"/>
      <c r="W68" s="155"/>
      <c r="X68" s="155"/>
      <c r="Y68" s="155"/>
      <c r="Z68" s="155"/>
      <c r="AA68" s="155"/>
      <c r="AB68" s="156"/>
      <c r="AC68" s="156"/>
      <c r="AD68" s="156"/>
      <c r="AE68" s="156"/>
      <c r="AF68" s="156"/>
      <c r="AG68" s="81"/>
      <c r="AH68" s="81"/>
    </row>
    <row r="69" spans="1:35" ht="14.85" customHeight="1" x14ac:dyDescent="0.4">
      <c r="A69" s="20"/>
      <c r="B69" s="2"/>
      <c r="C69" s="20"/>
      <c r="D69" s="2"/>
      <c r="E69" s="2"/>
      <c r="F69" s="20"/>
      <c r="G69" s="2"/>
      <c r="H69" s="20"/>
      <c r="I69" s="2"/>
      <c r="J69" s="2"/>
      <c r="K69" s="17"/>
      <c r="L69" s="17"/>
      <c r="M69" s="17"/>
      <c r="N69" s="17"/>
      <c r="O69" s="2"/>
      <c r="P69" s="2"/>
      <c r="Q69" s="2"/>
      <c r="R69" s="2"/>
      <c r="S69" s="513"/>
      <c r="T69" s="514"/>
      <c r="U69" s="514"/>
      <c r="V69" s="515"/>
      <c r="W69" s="228" t="s">
        <v>80</v>
      </c>
      <c r="X69" s="229"/>
      <c r="Y69" s="229"/>
      <c r="Z69" s="229"/>
      <c r="AA69" s="230" t="s">
        <v>35</v>
      </c>
      <c r="AB69" s="231"/>
      <c r="AC69" s="231"/>
      <c r="AD69" s="232"/>
      <c r="AE69" s="228" t="s">
        <v>87</v>
      </c>
      <c r="AF69" s="229"/>
      <c r="AG69" s="228"/>
      <c r="AH69" s="233"/>
    </row>
    <row r="70" spans="1:35" ht="14.85" customHeight="1" x14ac:dyDescent="0.15">
      <c r="A70" s="66"/>
      <c r="B70" s="66"/>
      <c r="C70" s="66"/>
      <c r="D70" s="2"/>
      <c r="E70" s="2"/>
      <c r="F70" s="2"/>
      <c r="G70" s="2"/>
      <c r="H70" s="2"/>
      <c r="I70" s="2"/>
      <c r="J70" s="2"/>
      <c r="K70" s="20"/>
      <c r="L70" s="2"/>
      <c r="M70" s="20"/>
      <c r="N70" s="2"/>
      <c r="O70" s="67"/>
      <c r="P70" s="67"/>
      <c r="Q70" s="67"/>
      <c r="R70" s="67"/>
      <c r="S70" s="772" t="s">
        <v>85</v>
      </c>
      <c r="T70" s="761"/>
      <c r="U70" s="761"/>
      <c r="V70" s="762"/>
      <c r="W70" s="595">
        <f>+$W$32</f>
        <v>1800100000</v>
      </c>
      <c r="X70" s="596"/>
      <c r="Y70" s="596"/>
      <c r="Z70" s="597"/>
      <c r="AA70" s="595">
        <f>+$AA$32</f>
        <v>180010000</v>
      </c>
      <c r="AB70" s="596"/>
      <c r="AC70" s="596"/>
      <c r="AD70" s="597"/>
      <c r="AE70" s="595">
        <f>+$AE$32</f>
        <v>1980110000</v>
      </c>
      <c r="AF70" s="596"/>
      <c r="AG70" s="596"/>
      <c r="AH70" s="597"/>
    </row>
    <row r="71" spans="1:35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3"/>
      <c r="T71" s="764"/>
      <c r="U71" s="764"/>
      <c r="V71" s="765"/>
      <c r="W71" s="598"/>
      <c r="X71" s="599"/>
      <c r="Y71" s="599"/>
      <c r="Z71" s="600"/>
      <c r="AA71" s="598"/>
      <c r="AB71" s="599"/>
      <c r="AC71" s="599"/>
      <c r="AD71" s="600"/>
      <c r="AE71" s="598"/>
      <c r="AF71" s="599"/>
      <c r="AG71" s="599"/>
      <c r="AH71" s="600"/>
    </row>
    <row r="72" spans="1:35" ht="14.85" customHeight="1" x14ac:dyDescent="0.15">
      <c r="A72" s="68"/>
      <c r="B72" s="70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0" t="s">
        <v>86</v>
      </c>
      <c r="T72" s="761"/>
      <c r="U72" s="761"/>
      <c r="V72" s="762"/>
      <c r="W72" s="595">
        <f>+$W$34</f>
        <v>900000000</v>
      </c>
      <c r="X72" s="596"/>
      <c r="Y72" s="596"/>
      <c r="Z72" s="597"/>
      <c r="AA72" s="595">
        <f>+$AA$34</f>
        <v>72000000</v>
      </c>
      <c r="AB72" s="596"/>
      <c r="AC72" s="596"/>
      <c r="AD72" s="597"/>
      <c r="AE72" s="595">
        <f>+$AE$34</f>
        <v>972000000</v>
      </c>
      <c r="AF72" s="596"/>
      <c r="AG72" s="596"/>
      <c r="AH72" s="597"/>
    </row>
    <row r="73" spans="1:35" ht="14.85" customHeight="1" x14ac:dyDescent="0.15">
      <c r="A73" s="68"/>
      <c r="B73" s="70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763"/>
      <c r="T73" s="764"/>
      <c r="U73" s="764"/>
      <c r="V73" s="765"/>
      <c r="W73" s="598"/>
      <c r="X73" s="599"/>
      <c r="Y73" s="599"/>
      <c r="Z73" s="600"/>
      <c r="AA73" s="598"/>
      <c r="AB73" s="599"/>
      <c r="AC73" s="599"/>
      <c r="AD73" s="600"/>
      <c r="AE73" s="598"/>
      <c r="AF73" s="599"/>
      <c r="AG73" s="599"/>
      <c r="AH73" s="600"/>
    </row>
    <row r="74" spans="1:35" ht="14.85" customHeight="1" x14ac:dyDescent="0.15">
      <c r="A74" s="68"/>
      <c r="B74" s="6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760" t="s">
        <v>84</v>
      </c>
      <c r="T74" s="761"/>
      <c r="U74" s="761"/>
      <c r="V74" s="762"/>
      <c r="W74" s="595">
        <f>+$W$36</f>
        <v>910000000</v>
      </c>
      <c r="X74" s="596"/>
      <c r="Y74" s="596"/>
      <c r="Z74" s="597"/>
      <c r="AA74" s="766">
        <f>+$AA$36</f>
        <v>0</v>
      </c>
      <c r="AB74" s="767"/>
      <c r="AC74" s="767"/>
      <c r="AD74" s="768"/>
      <c r="AE74" s="595">
        <f>+$AE$36</f>
        <v>910000000</v>
      </c>
      <c r="AF74" s="596"/>
      <c r="AG74" s="596"/>
      <c r="AH74" s="597"/>
    </row>
    <row r="75" spans="1:35" ht="14.85" customHeight="1" x14ac:dyDescent="0.15">
      <c r="A75" s="68"/>
      <c r="B75" s="6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763"/>
      <c r="T75" s="764"/>
      <c r="U75" s="764"/>
      <c r="V75" s="765"/>
      <c r="W75" s="598"/>
      <c r="X75" s="599"/>
      <c r="Y75" s="599"/>
      <c r="Z75" s="600"/>
      <c r="AA75" s="769"/>
      <c r="AB75" s="770"/>
      <c r="AC75" s="770"/>
      <c r="AD75" s="771"/>
      <c r="AE75" s="598"/>
      <c r="AF75" s="599"/>
      <c r="AG75" s="599"/>
      <c r="AH75" s="600"/>
    </row>
    <row r="76" spans="1:35" ht="15" customHeight="1" x14ac:dyDescent="0.15">
      <c r="A76" s="68"/>
      <c r="B76" s="6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67"/>
      <c r="T76" s="67"/>
      <c r="U76" s="67"/>
      <c r="V76" s="67"/>
      <c r="W76" s="67"/>
      <c r="AD76" s="777" t="str">
        <f>+$AD$38</f>
        <v>2023.6.8 改訂</v>
      </c>
      <c r="AE76" s="777"/>
      <c r="AF76" s="777"/>
      <c r="AG76" s="777"/>
      <c r="AH76" s="777"/>
    </row>
    <row r="77" spans="1:35" ht="14.85" customHeight="1" x14ac:dyDescent="0.4">
      <c r="A77" s="534" t="s">
        <v>93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</row>
    <row r="78" spans="1:35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</row>
    <row r="79" spans="1:35" ht="14.85" customHeight="1" x14ac:dyDescent="0.15">
      <c r="A79" s="160" t="str">
        <f>+$A$3</f>
        <v>昭和建設株式会社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81" t="s">
        <v>63</v>
      </c>
      <c r="AC79" s="487">
        <f>+$AC$3</f>
        <v>6</v>
      </c>
      <c r="AD79" s="487"/>
      <c r="AE79" s="81" t="s">
        <v>64</v>
      </c>
      <c r="AF79" s="487">
        <f>+$AF$3</f>
        <v>5</v>
      </c>
      <c r="AG79" s="487"/>
      <c r="AH79" s="81" t="s">
        <v>65</v>
      </c>
    </row>
    <row r="80" spans="1:35" ht="14.85" customHeight="1" x14ac:dyDescent="0.15">
      <c r="A80" s="160"/>
      <c r="B80" s="432" t="str">
        <f>+$B$4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535" t="str">
        <f>+$AA$4</f>
        <v>82402</v>
      </c>
      <c r="AB80" s="535"/>
      <c r="AC80" s="535"/>
      <c r="AD80" s="535"/>
      <c r="AE80" s="535"/>
      <c r="AF80" s="535"/>
      <c r="AG80" s="535"/>
      <c r="AH80" s="536"/>
    </row>
    <row r="81" spans="1:35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537"/>
      <c r="AB81" s="537"/>
      <c r="AC81" s="537"/>
      <c r="AD81" s="537"/>
      <c r="AE81" s="537"/>
      <c r="AF81" s="537"/>
      <c r="AG81" s="537"/>
      <c r="AH81" s="538"/>
    </row>
    <row r="82" spans="1:35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739" t="s">
        <v>91</v>
      </c>
      <c r="X82" s="740"/>
      <c r="Y82" s="740"/>
      <c r="Z82" s="741"/>
      <c r="AA82" s="745">
        <f>+$AA$6</f>
        <v>1234567890123</v>
      </c>
      <c r="AB82" s="745"/>
      <c r="AC82" s="745"/>
      <c r="AD82" s="745"/>
      <c r="AE82" s="745"/>
      <c r="AF82" s="745"/>
      <c r="AG82" s="745"/>
      <c r="AH82" s="746"/>
    </row>
    <row r="83" spans="1:35" ht="14.85" customHeight="1" x14ac:dyDescent="0.15">
      <c r="A83" s="234" t="s">
        <v>60</v>
      </c>
      <c r="B83" s="235"/>
      <c r="C83" s="144"/>
      <c r="D83" s="144"/>
      <c r="E83" s="749" t="str">
        <f>+$E$7</f>
        <v>SD2100017</v>
      </c>
      <c r="F83" s="749"/>
      <c r="G83" s="749"/>
      <c r="H83" s="749"/>
      <c r="I83" s="749"/>
      <c r="J83" s="749"/>
      <c r="K83" s="749"/>
      <c r="L83" s="750"/>
      <c r="M83" s="2"/>
      <c r="N83" s="122"/>
      <c r="O83" s="130"/>
      <c r="P83" s="130"/>
      <c r="Q83" s="130"/>
      <c r="R83" s="130"/>
      <c r="T83" s="9"/>
      <c r="V83" s="96"/>
      <c r="W83" s="742"/>
      <c r="X83" s="743"/>
      <c r="Y83" s="743"/>
      <c r="Z83" s="744"/>
      <c r="AA83" s="747"/>
      <c r="AB83" s="747"/>
      <c r="AC83" s="747"/>
      <c r="AD83" s="747"/>
      <c r="AE83" s="747"/>
      <c r="AF83" s="747"/>
      <c r="AG83" s="747"/>
      <c r="AH83" s="748"/>
    </row>
    <row r="84" spans="1:35" ht="14.85" customHeight="1" x14ac:dyDescent="0.15">
      <c r="A84" s="80"/>
      <c r="B84" s="131"/>
      <c r="C84" s="81"/>
      <c r="D84" s="81"/>
      <c r="E84" s="751"/>
      <c r="F84" s="751"/>
      <c r="G84" s="751"/>
      <c r="H84" s="751"/>
      <c r="I84" s="751"/>
      <c r="J84" s="751"/>
      <c r="K84" s="751"/>
      <c r="L84" s="752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9"/>
    </row>
    <row r="85" spans="1:35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H85" s="96"/>
    </row>
    <row r="86" spans="1:35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県央共同アスコン　昭和・鹿島・東亜道路共同企業体</v>
      </c>
      <c r="AA86" s="464"/>
      <c r="AB86" s="464"/>
      <c r="AC86" s="464"/>
      <c r="AD86" s="464"/>
      <c r="AE86" s="464"/>
      <c r="AF86" s="464"/>
      <c r="AG86" s="464"/>
      <c r="AH86" s="465"/>
    </row>
    <row r="87" spans="1:35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5"/>
    </row>
    <row r="88" spans="1:35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G88" s="163" t="s">
        <v>70</v>
      </c>
      <c r="AH88" s="96"/>
    </row>
    <row r="89" spans="1:35" ht="14.85" customHeight="1" x14ac:dyDescent="0.15">
      <c r="A89" s="173" t="s">
        <v>75</v>
      </c>
      <c r="B89" s="174"/>
      <c r="C89" s="174"/>
      <c r="D89" s="175"/>
      <c r="E89" s="480">
        <f>+$E$13</f>
        <v>3862110000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H89" s="96"/>
    </row>
    <row r="90" spans="1:35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81" t="s">
        <v>73</v>
      </c>
      <c r="AD90" s="81"/>
      <c r="AE90" s="487" t="str">
        <f>+$AE$14</f>
        <v>昭和 太郎</v>
      </c>
      <c r="AF90" s="487"/>
      <c r="AG90" s="487"/>
      <c r="AH90" s="488"/>
    </row>
    <row r="91" spans="1:35" ht="14.85" customHeight="1" x14ac:dyDescent="0.15">
      <c r="A91" s="141"/>
      <c r="B91" s="141"/>
      <c r="C91" s="141"/>
      <c r="D91" s="142"/>
      <c r="E91" s="143"/>
      <c r="F91" s="143"/>
      <c r="G91" s="143"/>
      <c r="H91" s="143"/>
      <c r="I91" s="2"/>
      <c r="J91" s="2"/>
      <c r="K91" s="2"/>
      <c r="L91" s="2"/>
      <c r="M91" s="2"/>
      <c r="N91" s="120"/>
      <c r="O91" s="120"/>
      <c r="P91" s="9"/>
      <c r="Q91" s="2"/>
      <c r="R91" s="2"/>
      <c r="S91" s="2"/>
    </row>
    <row r="92" spans="1:35" s="145" customFormat="1" ht="14.85" customHeight="1" x14ac:dyDescent="0.4">
      <c r="A92" s="725" t="s">
        <v>76</v>
      </c>
      <c r="B92" s="725" t="s">
        <v>65</v>
      </c>
      <c r="C92" s="727" t="s">
        <v>83</v>
      </c>
      <c r="D92" s="728"/>
      <c r="E92" s="728"/>
      <c r="F92" s="728"/>
      <c r="G92" s="728"/>
      <c r="H92" s="728"/>
      <c r="I92" s="728"/>
      <c r="J92" s="728"/>
      <c r="K92" s="728"/>
      <c r="L92" s="728"/>
      <c r="M92" s="728"/>
      <c r="N92" s="729"/>
      <c r="O92" s="733" t="s">
        <v>77</v>
      </c>
      <c r="P92" s="734"/>
      <c r="Q92" s="733" t="s">
        <v>78</v>
      </c>
      <c r="R92" s="734"/>
      <c r="S92" s="733" t="s">
        <v>79</v>
      </c>
      <c r="T92" s="737"/>
      <c r="U92" s="737"/>
      <c r="V92" s="734"/>
      <c r="W92" s="733" t="s">
        <v>80</v>
      </c>
      <c r="X92" s="737"/>
      <c r="Y92" s="737"/>
      <c r="Z92" s="734"/>
      <c r="AA92" s="733" t="s">
        <v>81</v>
      </c>
      <c r="AB92" s="734"/>
      <c r="AC92" s="733" t="s">
        <v>106</v>
      </c>
      <c r="AD92" s="737"/>
      <c r="AE92" s="737"/>
      <c r="AF92" s="737"/>
      <c r="AG92" s="737"/>
      <c r="AH92" s="734"/>
    </row>
    <row r="93" spans="1:35" s="145" customFormat="1" ht="14.85" customHeight="1" x14ac:dyDescent="0.4">
      <c r="A93" s="726"/>
      <c r="B93" s="726"/>
      <c r="C93" s="730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2"/>
      <c r="O93" s="735"/>
      <c r="P93" s="736"/>
      <c r="Q93" s="735"/>
      <c r="R93" s="736"/>
      <c r="S93" s="735"/>
      <c r="T93" s="738"/>
      <c r="U93" s="738"/>
      <c r="V93" s="736"/>
      <c r="W93" s="735"/>
      <c r="X93" s="738"/>
      <c r="Y93" s="738"/>
      <c r="Z93" s="736"/>
      <c r="AA93" s="735"/>
      <c r="AB93" s="736"/>
      <c r="AC93" s="735"/>
      <c r="AD93" s="738"/>
      <c r="AE93" s="738"/>
      <c r="AF93" s="738"/>
      <c r="AG93" s="738"/>
      <c r="AH93" s="736"/>
    </row>
    <row r="94" spans="1:35" s="207" customFormat="1" ht="14.85" customHeight="1" x14ac:dyDescent="0.15">
      <c r="A94" s="724">
        <f>+$A$18</f>
        <v>10</v>
      </c>
      <c r="B94" s="623">
        <f>+$B$18</f>
        <v>16</v>
      </c>
      <c r="C94" s="625" t="str">
        <f>+$C$18</f>
        <v>道路工事一式〇〇
〇〇〇</v>
      </c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7"/>
      <c r="O94" s="587">
        <f>+$O$18</f>
        <v>1</v>
      </c>
      <c r="P94" s="588"/>
      <c r="Q94" s="591" t="str">
        <f>+$Q$18</f>
        <v>式</v>
      </c>
      <c r="R94" s="592"/>
      <c r="S94" s="766">
        <f>+$S$18</f>
        <v>900000000</v>
      </c>
      <c r="T94" s="767"/>
      <c r="U94" s="767"/>
      <c r="V94" s="768"/>
      <c r="W94" s="766">
        <f>+$W$18</f>
        <v>900000000</v>
      </c>
      <c r="X94" s="767"/>
      <c r="Y94" s="767"/>
      <c r="Z94" s="768"/>
      <c r="AA94" s="720">
        <f>+$AA$18</f>
        <v>0.1</v>
      </c>
      <c r="AB94" s="721"/>
      <c r="AC94" s="779" t="str">
        <f>+IF(AC56="","",$AC$18)</f>
        <v/>
      </c>
      <c r="AD94" s="780"/>
      <c r="AE94" s="780"/>
      <c r="AF94" s="780"/>
      <c r="AG94" s="780"/>
      <c r="AH94" s="781"/>
      <c r="AI94" s="241"/>
    </row>
    <row r="95" spans="1:35" s="207" customFormat="1" ht="14.85" customHeight="1" x14ac:dyDescent="0.15">
      <c r="A95" s="722"/>
      <c r="B95" s="624"/>
      <c r="C95" s="628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30"/>
      <c r="O95" s="589"/>
      <c r="P95" s="590"/>
      <c r="Q95" s="593"/>
      <c r="R95" s="594"/>
      <c r="S95" s="769"/>
      <c r="T95" s="770"/>
      <c r="U95" s="770"/>
      <c r="V95" s="771"/>
      <c r="W95" s="769"/>
      <c r="X95" s="770"/>
      <c r="Y95" s="770"/>
      <c r="Z95" s="771"/>
      <c r="AA95" s="722"/>
      <c r="AB95" s="723"/>
      <c r="AC95" s="782"/>
      <c r="AD95" s="783"/>
      <c r="AE95" s="783"/>
      <c r="AF95" s="783"/>
      <c r="AG95" s="783"/>
      <c r="AH95" s="784"/>
      <c r="AI95" s="241"/>
    </row>
    <row r="96" spans="1:35" s="207" customFormat="1" ht="14.85" customHeight="1" x14ac:dyDescent="0.15">
      <c r="A96" s="724">
        <f>+$A$20</f>
        <v>10</v>
      </c>
      <c r="B96" s="623">
        <f>+$B$20</f>
        <v>16</v>
      </c>
      <c r="C96" s="625" t="str">
        <f>+$C$20</f>
        <v>道路工事一式</v>
      </c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7"/>
      <c r="O96" s="587">
        <f>+$O$20</f>
        <v>1</v>
      </c>
      <c r="P96" s="588"/>
      <c r="Q96" s="591" t="str">
        <f>+$Q$20</f>
        <v>式</v>
      </c>
      <c r="R96" s="592"/>
      <c r="S96" s="766">
        <f>+$S$20</f>
        <v>900000000</v>
      </c>
      <c r="T96" s="767"/>
      <c r="U96" s="767"/>
      <c r="V96" s="768"/>
      <c r="W96" s="766">
        <f>+$W$20</f>
        <v>900000000</v>
      </c>
      <c r="X96" s="767"/>
      <c r="Y96" s="767"/>
      <c r="Z96" s="768"/>
      <c r="AA96" s="720">
        <f>+$AA$20</f>
        <v>0.1</v>
      </c>
      <c r="AB96" s="721"/>
      <c r="AC96" s="779" t="str">
        <f>+IF(AC58="","",$AC$20)</f>
        <v/>
      </c>
      <c r="AD96" s="780"/>
      <c r="AE96" s="780"/>
      <c r="AF96" s="780"/>
      <c r="AG96" s="780"/>
      <c r="AH96" s="781"/>
      <c r="AI96" s="241"/>
    </row>
    <row r="97" spans="1:35" s="207" customFormat="1" ht="14.85" customHeight="1" x14ac:dyDescent="0.15">
      <c r="A97" s="722"/>
      <c r="B97" s="624"/>
      <c r="C97" s="628"/>
      <c r="D97" s="629"/>
      <c r="E97" s="629"/>
      <c r="F97" s="629"/>
      <c r="G97" s="629"/>
      <c r="H97" s="629"/>
      <c r="I97" s="629"/>
      <c r="J97" s="629"/>
      <c r="K97" s="629"/>
      <c r="L97" s="629"/>
      <c r="M97" s="629"/>
      <c r="N97" s="630"/>
      <c r="O97" s="589"/>
      <c r="P97" s="590"/>
      <c r="Q97" s="593"/>
      <c r="R97" s="594"/>
      <c r="S97" s="769"/>
      <c r="T97" s="770"/>
      <c r="U97" s="770"/>
      <c r="V97" s="771"/>
      <c r="W97" s="769"/>
      <c r="X97" s="770"/>
      <c r="Y97" s="770"/>
      <c r="Z97" s="771"/>
      <c r="AA97" s="722"/>
      <c r="AB97" s="723"/>
      <c r="AC97" s="782"/>
      <c r="AD97" s="783"/>
      <c r="AE97" s="783"/>
      <c r="AF97" s="783"/>
      <c r="AG97" s="783"/>
      <c r="AH97" s="784"/>
      <c r="AI97" s="241"/>
    </row>
    <row r="98" spans="1:35" s="207" customFormat="1" ht="14.85" customHeight="1" x14ac:dyDescent="0.15">
      <c r="A98" s="724">
        <f>+$A$22</f>
        <v>10</v>
      </c>
      <c r="B98" s="623">
        <f>+$B$22</f>
        <v>16</v>
      </c>
      <c r="C98" s="625" t="str">
        <f>+$C$22</f>
        <v>道路工事一式</v>
      </c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7"/>
      <c r="O98" s="587">
        <f>+$O$22</f>
        <v>1</v>
      </c>
      <c r="P98" s="588"/>
      <c r="Q98" s="591" t="str">
        <f>+$Q$22</f>
        <v>式</v>
      </c>
      <c r="R98" s="592"/>
      <c r="S98" s="766">
        <f>+$S$22</f>
        <v>900000000</v>
      </c>
      <c r="T98" s="767"/>
      <c r="U98" s="767"/>
      <c r="V98" s="768"/>
      <c r="W98" s="766">
        <f>+$W$22</f>
        <v>900000000</v>
      </c>
      <c r="X98" s="767"/>
      <c r="Y98" s="767"/>
      <c r="Z98" s="768"/>
      <c r="AA98" s="720" t="str">
        <f>+$AA$22</f>
        <v>非</v>
      </c>
      <c r="AB98" s="721"/>
      <c r="AC98" s="779" t="str">
        <f>+IF(AC60="","",$AC$22)</f>
        <v/>
      </c>
      <c r="AD98" s="780"/>
      <c r="AE98" s="780"/>
      <c r="AF98" s="780"/>
      <c r="AG98" s="780"/>
      <c r="AH98" s="781"/>
      <c r="AI98" s="241"/>
    </row>
    <row r="99" spans="1:35" s="207" customFormat="1" ht="14.85" customHeight="1" x14ac:dyDescent="0.15">
      <c r="A99" s="722"/>
      <c r="B99" s="624"/>
      <c r="C99" s="628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30"/>
      <c r="O99" s="589"/>
      <c r="P99" s="590"/>
      <c r="Q99" s="593"/>
      <c r="R99" s="594"/>
      <c r="S99" s="769"/>
      <c r="T99" s="770"/>
      <c r="U99" s="770"/>
      <c r="V99" s="771"/>
      <c r="W99" s="769"/>
      <c r="X99" s="770"/>
      <c r="Y99" s="770"/>
      <c r="Z99" s="771"/>
      <c r="AA99" s="722"/>
      <c r="AB99" s="723"/>
      <c r="AC99" s="782"/>
      <c r="AD99" s="783"/>
      <c r="AE99" s="783"/>
      <c r="AF99" s="783"/>
      <c r="AG99" s="783"/>
      <c r="AH99" s="784"/>
      <c r="AI99" s="241"/>
    </row>
    <row r="100" spans="1:35" s="207" customFormat="1" ht="14.85" customHeight="1" x14ac:dyDescent="0.15">
      <c r="A100" s="623">
        <f>+$A$24</f>
        <v>10</v>
      </c>
      <c r="B100" s="623">
        <f>+$B$24</f>
        <v>16</v>
      </c>
      <c r="C100" s="625" t="str">
        <f>+$C$24</f>
        <v>道路工事一式</v>
      </c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7"/>
      <c r="O100" s="587">
        <f>+$O$24</f>
        <v>1</v>
      </c>
      <c r="P100" s="588"/>
      <c r="Q100" s="591" t="str">
        <f>+$Q$24</f>
        <v>式</v>
      </c>
      <c r="R100" s="592"/>
      <c r="S100" s="766">
        <f>+$S$24</f>
        <v>900000000</v>
      </c>
      <c r="T100" s="767"/>
      <c r="U100" s="767"/>
      <c r="V100" s="768"/>
      <c r="W100" s="766">
        <f>+$W$24</f>
        <v>900000000</v>
      </c>
      <c r="X100" s="767"/>
      <c r="Y100" s="767"/>
      <c r="Z100" s="768"/>
      <c r="AA100" s="720">
        <f>+$AA$24</f>
        <v>0.08</v>
      </c>
      <c r="AB100" s="721"/>
      <c r="AC100" s="779" t="str">
        <f>+IF(AC62="","",$AC$24)</f>
        <v/>
      </c>
      <c r="AD100" s="780"/>
      <c r="AE100" s="780"/>
      <c r="AF100" s="780"/>
      <c r="AG100" s="780"/>
      <c r="AH100" s="781"/>
      <c r="AI100" s="241"/>
    </row>
    <row r="101" spans="1:35" s="207" customFormat="1" ht="14.85" customHeight="1" x14ac:dyDescent="0.15">
      <c r="A101" s="624"/>
      <c r="B101" s="624"/>
      <c r="C101" s="628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30"/>
      <c r="O101" s="589"/>
      <c r="P101" s="590"/>
      <c r="Q101" s="593"/>
      <c r="R101" s="594"/>
      <c r="S101" s="769"/>
      <c r="T101" s="770"/>
      <c r="U101" s="770"/>
      <c r="V101" s="771"/>
      <c r="W101" s="769"/>
      <c r="X101" s="770"/>
      <c r="Y101" s="770"/>
      <c r="Z101" s="771"/>
      <c r="AA101" s="722"/>
      <c r="AB101" s="723"/>
      <c r="AC101" s="782"/>
      <c r="AD101" s="783"/>
      <c r="AE101" s="783"/>
      <c r="AF101" s="783"/>
      <c r="AG101" s="783"/>
      <c r="AH101" s="784"/>
      <c r="AI101" s="241"/>
    </row>
    <row r="102" spans="1:35" s="207" customFormat="1" ht="14.85" customHeight="1" x14ac:dyDescent="0.15">
      <c r="A102" s="623">
        <f>+$A$26</f>
        <v>10</v>
      </c>
      <c r="B102" s="623">
        <f>+$B$26</f>
        <v>16</v>
      </c>
      <c r="C102" s="625" t="str">
        <f>+$C$26</f>
        <v>道路工事一式</v>
      </c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7"/>
      <c r="O102" s="587">
        <f>+$O$26</f>
        <v>1</v>
      </c>
      <c r="P102" s="588"/>
      <c r="Q102" s="591" t="str">
        <f>+$Q$26</f>
        <v>個</v>
      </c>
      <c r="R102" s="592"/>
      <c r="S102" s="766">
        <f>+$S$26</f>
        <v>10000000</v>
      </c>
      <c r="T102" s="767"/>
      <c r="U102" s="767"/>
      <c r="V102" s="768"/>
      <c r="W102" s="766">
        <f>+$W$26</f>
        <v>10000000</v>
      </c>
      <c r="X102" s="767"/>
      <c r="Y102" s="767"/>
      <c r="Z102" s="768"/>
      <c r="AA102" s="720" t="str">
        <f>+$AA$26</f>
        <v>非</v>
      </c>
      <c r="AB102" s="721"/>
      <c r="AC102" s="779" t="str">
        <f>+IF(AC64="","",$AC$26)</f>
        <v/>
      </c>
      <c r="AD102" s="780"/>
      <c r="AE102" s="780"/>
      <c r="AF102" s="780"/>
      <c r="AG102" s="780"/>
      <c r="AH102" s="781"/>
      <c r="AI102" s="241"/>
    </row>
    <row r="103" spans="1:35" s="207" customFormat="1" ht="14.85" customHeight="1" x14ac:dyDescent="0.15">
      <c r="A103" s="624"/>
      <c r="B103" s="624"/>
      <c r="C103" s="628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30"/>
      <c r="O103" s="589"/>
      <c r="P103" s="590"/>
      <c r="Q103" s="593"/>
      <c r="R103" s="594"/>
      <c r="S103" s="769"/>
      <c r="T103" s="770"/>
      <c r="U103" s="770"/>
      <c r="V103" s="771"/>
      <c r="W103" s="769"/>
      <c r="X103" s="770"/>
      <c r="Y103" s="770"/>
      <c r="Z103" s="771"/>
      <c r="AA103" s="722"/>
      <c r="AB103" s="723"/>
      <c r="AC103" s="782"/>
      <c r="AD103" s="783"/>
      <c r="AE103" s="783"/>
      <c r="AF103" s="783"/>
      <c r="AG103" s="783"/>
      <c r="AH103" s="784"/>
      <c r="AI103" s="241"/>
    </row>
    <row r="104" spans="1:35" s="207" customFormat="1" ht="14.85" customHeight="1" x14ac:dyDescent="0.15">
      <c r="A104" s="623">
        <f>+$A$28</f>
        <v>10</v>
      </c>
      <c r="B104" s="623">
        <f>+$B$28</f>
        <v>16</v>
      </c>
      <c r="C104" s="625" t="str">
        <f>+$C$28</f>
        <v>道路工事一式</v>
      </c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7"/>
      <c r="O104" s="587">
        <f>+$O$28</f>
        <v>1</v>
      </c>
      <c r="P104" s="588"/>
      <c r="Q104" s="609" t="str">
        <f>+$Q$28</f>
        <v>個</v>
      </c>
      <c r="R104" s="610"/>
      <c r="S104" s="766">
        <f>+$S$28</f>
        <v>100000</v>
      </c>
      <c r="T104" s="767"/>
      <c r="U104" s="767"/>
      <c r="V104" s="768"/>
      <c r="W104" s="766">
        <f>+$W$28</f>
        <v>100000</v>
      </c>
      <c r="X104" s="767"/>
      <c r="Y104" s="767"/>
      <c r="Z104" s="768"/>
      <c r="AA104" s="710">
        <f>+$AA$28</f>
        <v>0.1</v>
      </c>
      <c r="AB104" s="711"/>
      <c r="AC104" s="785" t="str">
        <f>+IF(AC66="","",$AC$28)</f>
        <v/>
      </c>
      <c r="AD104" s="786"/>
      <c r="AE104" s="786"/>
      <c r="AF104" s="786"/>
      <c r="AG104" s="786"/>
      <c r="AH104" s="787"/>
      <c r="AI104" s="242"/>
    </row>
    <row r="105" spans="1:35" s="207" customFormat="1" ht="14.85" customHeight="1" x14ac:dyDescent="0.15">
      <c r="A105" s="624"/>
      <c r="B105" s="624"/>
      <c r="C105" s="628"/>
      <c r="D105" s="629"/>
      <c r="E105" s="629"/>
      <c r="F105" s="629"/>
      <c r="G105" s="629"/>
      <c r="H105" s="629"/>
      <c r="I105" s="629"/>
      <c r="J105" s="629"/>
      <c r="K105" s="629"/>
      <c r="L105" s="629"/>
      <c r="M105" s="629"/>
      <c r="N105" s="630"/>
      <c r="O105" s="589"/>
      <c r="P105" s="590"/>
      <c r="Q105" s="611"/>
      <c r="R105" s="612"/>
      <c r="S105" s="769"/>
      <c r="T105" s="770"/>
      <c r="U105" s="770"/>
      <c r="V105" s="771"/>
      <c r="W105" s="769"/>
      <c r="X105" s="770"/>
      <c r="Y105" s="770"/>
      <c r="Z105" s="771"/>
      <c r="AA105" s="712"/>
      <c r="AB105" s="713"/>
      <c r="AC105" s="788"/>
      <c r="AD105" s="789"/>
      <c r="AE105" s="789"/>
      <c r="AF105" s="789"/>
      <c r="AG105" s="789"/>
      <c r="AH105" s="790"/>
      <c r="AI105" s="242"/>
    </row>
    <row r="106" spans="1:35" ht="14.85" customHeight="1" x14ac:dyDescent="0.2">
      <c r="A106" s="17"/>
      <c r="B106" s="17"/>
      <c r="C106" s="17"/>
      <c r="D106" s="17"/>
      <c r="E106" s="18"/>
      <c r="F106" s="17"/>
      <c r="G106" s="17"/>
      <c r="H106" s="17"/>
      <c r="I106" s="17"/>
      <c r="J106" s="18"/>
      <c r="K106" s="17"/>
      <c r="L106" s="17"/>
      <c r="M106" s="17"/>
      <c r="N106" s="17"/>
      <c r="O106" s="135"/>
      <c r="P106" s="136"/>
      <c r="Q106" s="136"/>
      <c r="R106" s="153"/>
      <c r="S106" s="154"/>
      <c r="T106" s="154"/>
      <c r="U106" s="154"/>
      <c r="V106" s="154"/>
      <c r="W106" s="155"/>
      <c r="X106" s="155"/>
      <c r="Y106" s="155"/>
      <c r="Z106" s="155"/>
      <c r="AA106" s="155"/>
      <c r="AB106" s="156"/>
      <c r="AC106" s="156"/>
      <c r="AD106" s="156"/>
      <c r="AE106" s="156"/>
      <c r="AF106" s="156"/>
      <c r="AG106" s="81"/>
      <c r="AH106" s="81"/>
    </row>
    <row r="107" spans="1:35" ht="14.85" customHeight="1" x14ac:dyDescent="0.4">
      <c r="A107" s="20"/>
      <c r="B107" s="2"/>
      <c r="C107" s="20"/>
      <c r="D107" s="2"/>
      <c r="E107" s="2"/>
      <c r="F107" s="20"/>
      <c r="G107" s="2"/>
      <c r="H107" s="20"/>
      <c r="I107" s="2"/>
      <c r="J107" s="2"/>
      <c r="K107" s="17"/>
      <c r="L107" s="17"/>
      <c r="M107" s="17"/>
      <c r="N107" s="17"/>
      <c r="O107" s="2"/>
      <c r="P107" s="2"/>
      <c r="Q107" s="2"/>
      <c r="R107" s="2"/>
      <c r="S107" s="513"/>
      <c r="T107" s="514"/>
      <c r="U107" s="514"/>
      <c r="V107" s="515"/>
      <c r="W107" s="228" t="s">
        <v>80</v>
      </c>
      <c r="X107" s="229"/>
      <c r="Y107" s="229"/>
      <c r="Z107" s="229"/>
      <c r="AA107" s="230" t="s">
        <v>35</v>
      </c>
      <c r="AB107" s="231"/>
      <c r="AC107" s="231"/>
      <c r="AD107" s="232"/>
      <c r="AE107" s="228" t="s">
        <v>87</v>
      </c>
      <c r="AF107" s="229"/>
      <c r="AG107" s="228"/>
      <c r="AH107" s="233"/>
    </row>
    <row r="108" spans="1:35" ht="14.85" customHeight="1" x14ac:dyDescent="0.15">
      <c r="A108" s="66"/>
      <c r="B108" s="66"/>
      <c r="C108" s="66"/>
      <c r="D108" s="2"/>
      <c r="E108" s="2"/>
      <c r="F108" s="2"/>
      <c r="G108" s="2"/>
      <c r="H108" s="2"/>
      <c r="I108" s="2"/>
      <c r="J108" s="2"/>
      <c r="K108" s="20"/>
      <c r="L108" s="2"/>
      <c r="M108" s="20"/>
      <c r="N108" s="2"/>
      <c r="O108" s="67"/>
      <c r="P108" s="67"/>
      <c r="Q108" s="67"/>
      <c r="R108" s="67"/>
      <c r="S108" s="772" t="s">
        <v>85</v>
      </c>
      <c r="T108" s="761"/>
      <c r="U108" s="761"/>
      <c r="V108" s="762"/>
      <c r="W108" s="595">
        <f>+$W$32</f>
        <v>1800100000</v>
      </c>
      <c r="X108" s="596"/>
      <c r="Y108" s="596"/>
      <c r="Z108" s="597"/>
      <c r="AA108" s="595">
        <f>+$AA$32</f>
        <v>180010000</v>
      </c>
      <c r="AB108" s="596"/>
      <c r="AC108" s="596"/>
      <c r="AD108" s="597"/>
      <c r="AE108" s="595">
        <f>+$AE$32</f>
        <v>1980110000</v>
      </c>
      <c r="AF108" s="596"/>
      <c r="AG108" s="596"/>
      <c r="AH108" s="597"/>
    </row>
    <row r="109" spans="1:35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3"/>
      <c r="T109" s="764"/>
      <c r="U109" s="764"/>
      <c r="V109" s="765"/>
      <c r="W109" s="598"/>
      <c r="X109" s="599"/>
      <c r="Y109" s="599"/>
      <c r="Z109" s="600"/>
      <c r="AA109" s="598"/>
      <c r="AB109" s="599"/>
      <c r="AC109" s="599"/>
      <c r="AD109" s="600"/>
      <c r="AE109" s="598"/>
      <c r="AF109" s="599"/>
      <c r="AG109" s="599"/>
      <c r="AH109" s="600"/>
    </row>
    <row r="110" spans="1:35" ht="14.85" customHeight="1" x14ac:dyDescent="0.15">
      <c r="A110" s="68"/>
      <c r="B110" s="70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760" t="s">
        <v>86</v>
      </c>
      <c r="T110" s="761"/>
      <c r="U110" s="761"/>
      <c r="V110" s="762"/>
      <c r="W110" s="595">
        <f>+$W$34</f>
        <v>900000000</v>
      </c>
      <c r="X110" s="596"/>
      <c r="Y110" s="596"/>
      <c r="Z110" s="597"/>
      <c r="AA110" s="595">
        <f>+$AA$34</f>
        <v>72000000</v>
      </c>
      <c r="AB110" s="596"/>
      <c r="AC110" s="596"/>
      <c r="AD110" s="597"/>
      <c r="AE110" s="595">
        <f>+$AE$34</f>
        <v>972000000</v>
      </c>
      <c r="AF110" s="596"/>
      <c r="AG110" s="596"/>
      <c r="AH110" s="597"/>
    </row>
    <row r="111" spans="1:35" ht="14.85" customHeight="1" x14ac:dyDescent="0.15">
      <c r="A111" s="68"/>
      <c r="B111" s="70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763"/>
      <c r="T111" s="764"/>
      <c r="U111" s="764"/>
      <c r="V111" s="765"/>
      <c r="W111" s="598"/>
      <c r="X111" s="599"/>
      <c r="Y111" s="599"/>
      <c r="Z111" s="600"/>
      <c r="AA111" s="598"/>
      <c r="AB111" s="599"/>
      <c r="AC111" s="599"/>
      <c r="AD111" s="600"/>
      <c r="AE111" s="598"/>
      <c r="AF111" s="599"/>
      <c r="AG111" s="599"/>
      <c r="AH111" s="600"/>
    </row>
    <row r="112" spans="1:35" ht="14.85" customHeight="1" x14ac:dyDescent="0.15">
      <c r="A112" s="68"/>
      <c r="B112" s="6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760" t="s">
        <v>84</v>
      </c>
      <c r="T112" s="761"/>
      <c r="U112" s="761"/>
      <c r="V112" s="762"/>
      <c r="W112" s="595">
        <f>+$W$36</f>
        <v>910000000</v>
      </c>
      <c r="X112" s="596"/>
      <c r="Y112" s="596"/>
      <c r="Z112" s="597"/>
      <c r="AA112" s="766">
        <f>+$AA$36</f>
        <v>0</v>
      </c>
      <c r="AB112" s="767"/>
      <c r="AC112" s="767"/>
      <c r="AD112" s="768"/>
      <c r="AE112" s="595">
        <f>+$AE$36</f>
        <v>910000000</v>
      </c>
      <c r="AF112" s="596"/>
      <c r="AG112" s="596"/>
      <c r="AH112" s="597"/>
    </row>
    <row r="113" spans="1:34" ht="14.85" customHeight="1" x14ac:dyDescent="0.15">
      <c r="A113" s="68"/>
      <c r="B113" s="6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763"/>
      <c r="T113" s="764"/>
      <c r="U113" s="764"/>
      <c r="V113" s="765"/>
      <c r="W113" s="598"/>
      <c r="X113" s="599"/>
      <c r="Y113" s="599"/>
      <c r="Z113" s="600"/>
      <c r="AA113" s="769"/>
      <c r="AB113" s="770"/>
      <c r="AC113" s="770"/>
      <c r="AD113" s="771"/>
      <c r="AE113" s="598"/>
      <c r="AF113" s="599"/>
      <c r="AG113" s="599"/>
      <c r="AH113" s="600"/>
    </row>
    <row r="114" spans="1:34" ht="15" customHeight="1" x14ac:dyDescent="0.15">
      <c r="A114" s="68"/>
      <c r="B114" s="6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67"/>
      <c r="T114" s="67"/>
      <c r="U114" s="67"/>
      <c r="V114" s="67"/>
      <c r="W114" s="67"/>
      <c r="AD114" s="777" t="str">
        <f>+$AD$38</f>
        <v>2023.6.8 改訂</v>
      </c>
      <c r="AE114" s="777"/>
      <c r="AF114" s="777"/>
      <c r="AG114" s="777"/>
      <c r="AH114" s="777"/>
    </row>
  </sheetData>
  <mergeCells count="279">
    <mergeCell ref="AC60:AH61"/>
    <mergeCell ref="AC62:AH63"/>
    <mergeCell ref="AC64:AH65"/>
    <mergeCell ref="AC96:AH97"/>
    <mergeCell ref="AC104:AH105"/>
    <mergeCell ref="AC18:AH19"/>
    <mergeCell ref="AC20:AH21"/>
    <mergeCell ref="AC22:AH23"/>
    <mergeCell ref="AC24:AH25"/>
    <mergeCell ref="AC26:AH27"/>
    <mergeCell ref="AC28:AH29"/>
    <mergeCell ref="AC56:AH57"/>
    <mergeCell ref="AC58:AH59"/>
    <mergeCell ref="AE90:AH90"/>
    <mergeCell ref="W6:Z7"/>
    <mergeCell ref="AA6:AH7"/>
    <mergeCell ref="E7:L8"/>
    <mergeCell ref="Z8:AH8"/>
    <mergeCell ref="E9:L10"/>
    <mergeCell ref="Z10:AH11"/>
    <mergeCell ref="A1:AH2"/>
    <mergeCell ref="Z3:AA3"/>
    <mergeCell ref="AC3:AD3"/>
    <mergeCell ref="AF3:AG3"/>
    <mergeCell ref="B4:K5"/>
    <mergeCell ref="W4:Z5"/>
    <mergeCell ref="AA4:AH5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W20:Z21"/>
    <mergeCell ref="AA20:AB21"/>
    <mergeCell ref="W22:Z23"/>
    <mergeCell ref="AA22:AB23"/>
    <mergeCell ref="A18:A19"/>
    <mergeCell ref="B18:B19"/>
    <mergeCell ref="C18:N19"/>
    <mergeCell ref="O18:P19"/>
    <mergeCell ref="Q18:R19"/>
    <mergeCell ref="S18:V19"/>
    <mergeCell ref="W18:Z19"/>
    <mergeCell ref="AA18:AB19"/>
    <mergeCell ref="A22:A23"/>
    <mergeCell ref="B22:B23"/>
    <mergeCell ref="C22:N23"/>
    <mergeCell ref="O22:P23"/>
    <mergeCell ref="Q22:R23"/>
    <mergeCell ref="S22:V23"/>
    <mergeCell ref="A20:A21"/>
    <mergeCell ref="B20:B21"/>
    <mergeCell ref="C20:N21"/>
    <mergeCell ref="O20:P21"/>
    <mergeCell ref="Q20:R21"/>
    <mergeCell ref="S20:V21"/>
    <mergeCell ref="AA24:AB25"/>
    <mergeCell ref="A26:A27"/>
    <mergeCell ref="B26:B27"/>
    <mergeCell ref="C26:N27"/>
    <mergeCell ref="O26:P27"/>
    <mergeCell ref="Q26:R27"/>
    <mergeCell ref="S26:V27"/>
    <mergeCell ref="W26:Z27"/>
    <mergeCell ref="AA26:AB27"/>
    <mergeCell ref="A24:A25"/>
    <mergeCell ref="B24:B25"/>
    <mergeCell ref="C24:N25"/>
    <mergeCell ref="O24:P25"/>
    <mergeCell ref="Q24:R25"/>
    <mergeCell ref="S24:V25"/>
    <mergeCell ref="W24:Z25"/>
    <mergeCell ref="A28:A29"/>
    <mergeCell ref="B28:B29"/>
    <mergeCell ref="C28:N29"/>
    <mergeCell ref="O28:P29"/>
    <mergeCell ref="Q28:R29"/>
    <mergeCell ref="S28:V29"/>
    <mergeCell ref="W28:Z29"/>
    <mergeCell ref="AA28:AB29"/>
    <mergeCell ref="S31:V31"/>
    <mergeCell ref="S32:V33"/>
    <mergeCell ref="W32:Z33"/>
    <mergeCell ref="AA32:AD33"/>
    <mergeCell ref="AE32:AH33"/>
    <mergeCell ref="S34:V35"/>
    <mergeCell ref="W34:Z35"/>
    <mergeCell ref="AA34:AD35"/>
    <mergeCell ref="AE34:AH35"/>
    <mergeCell ref="B42:K43"/>
    <mergeCell ref="W42:Z43"/>
    <mergeCell ref="AA42:AH43"/>
    <mergeCell ref="W44:Z45"/>
    <mergeCell ref="AA44:AH45"/>
    <mergeCell ref="E45:L46"/>
    <mergeCell ref="Z46:AH46"/>
    <mergeCell ref="S36:V37"/>
    <mergeCell ref="W36:Z37"/>
    <mergeCell ref="AA36:AD37"/>
    <mergeCell ref="AE36:AH37"/>
    <mergeCell ref="A39:AH40"/>
    <mergeCell ref="Z41:AA41"/>
    <mergeCell ref="AC41:AD41"/>
    <mergeCell ref="AF41:AG41"/>
    <mergeCell ref="E47:L48"/>
    <mergeCell ref="Z48:AH49"/>
    <mergeCell ref="E51:L52"/>
    <mergeCell ref="Y52:AB52"/>
    <mergeCell ref="AE52:AH52"/>
    <mergeCell ref="A54:A55"/>
    <mergeCell ref="B54:B55"/>
    <mergeCell ref="C54:N55"/>
    <mergeCell ref="O54:P55"/>
    <mergeCell ref="Q54:R55"/>
    <mergeCell ref="S54:V55"/>
    <mergeCell ref="W54:Z55"/>
    <mergeCell ref="AA54:AB55"/>
    <mergeCell ref="AC54:AH55"/>
    <mergeCell ref="A56:A57"/>
    <mergeCell ref="B56:B57"/>
    <mergeCell ref="C56:N57"/>
    <mergeCell ref="O56:P57"/>
    <mergeCell ref="Q56:R57"/>
    <mergeCell ref="S56:V57"/>
    <mergeCell ref="W56:Z57"/>
    <mergeCell ref="AA56:AB57"/>
    <mergeCell ref="A58:A59"/>
    <mergeCell ref="B58:B59"/>
    <mergeCell ref="C58:N59"/>
    <mergeCell ref="O58:P59"/>
    <mergeCell ref="Q58:R59"/>
    <mergeCell ref="S58:V59"/>
    <mergeCell ref="W58:Z59"/>
    <mergeCell ref="AA58:AB59"/>
    <mergeCell ref="A60:A61"/>
    <mergeCell ref="B60:B61"/>
    <mergeCell ref="C60:N61"/>
    <mergeCell ref="O60:P61"/>
    <mergeCell ref="Q60:R61"/>
    <mergeCell ref="S60:V61"/>
    <mergeCell ref="W60:Z61"/>
    <mergeCell ref="AA60:AB61"/>
    <mergeCell ref="A62:A63"/>
    <mergeCell ref="B62:B63"/>
    <mergeCell ref="C62:N63"/>
    <mergeCell ref="O62:P63"/>
    <mergeCell ref="Q62:R63"/>
    <mergeCell ref="S62:V63"/>
    <mergeCell ref="W62:Z63"/>
    <mergeCell ref="AA62:AB63"/>
    <mergeCell ref="W64:Z65"/>
    <mergeCell ref="AA64:AB65"/>
    <mergeCell ref="A66:A67"/>
    <mergeCell ref="B66:B67"/>
    <mergeCell ref="C66:N67"/>
    <mergeCell ref="O66:P67"/>
    <mergeCell ref="Q66:R67"/>
    <mergeCell ref="S66:V67"/>
    <mergeCell ref="W66:Z67"/>
    <mergeCell ref="A64:A65"/>
    <mergeCell ref="B64:B65"/>
    <mergeCell ref="C64:N65"/>
    <mergeCell ref="O64:P65"/>
    <mergeCell ref="Q64:R65"/>
    <mergeCell ref="S64:V65"/>
    <mergeCell ref="S72:V73"/>
    <mergeCell ref="W72:Z73"/>
    <mergeCell ref="AA72:AD73"/>
    <mergeCell ref="AE72:AH73"/>
    <mergeCell ref="S74:V75"/>
    <mergeCell ref="W74:Z75"/>
    <mergeCell ref="AA74:AD75"/>
    <mergeCell ref="AE74:AH75"/>
    <mergeCell ref="AA66:AB67"/>
    <mergeCell ref="AC66:AH67"/>
    <mergeCell ref="S69:V69"/>
    <mergeCell ref="S70:V71"/>
    <mergeCell ref="W70:Z71"/>
    <mergeCell ref="AA70:AD71"/>
    <mergeCell ref="AE70:AH71"/>
    <mergeCell ref="W82:Z83"/>
    <mergeCell ref="AA82:AH83"/>
    <mergeCell ref="E83:L84"/>
    <mergeCell ref="Z84:AH84"/>
    <mergeCell ref="E85:L86"/>
    <mergeCell ref="Z86:AH87"/>
    <mergeCell ref="A77:AH78"/>
    <mergeCell ref="Z79:AA79"/>
    <mergeCell ref="AC79:AD79"/>
    <mergeCell ref="AF79:AG79"/>
    <mergeCell ref="B80:K81"/>
    <mergeCell ref="W80:Z81"/>
    <mergeCell ref="AA80:AH81"/>
    <mergeCell ref="A94:A95"/>
    <mergeCell ref="B94:B95"/>
    <mergeCell ref="C94:N95"/>
    <mergeCell ref="O94:P95"/>
    <mergeCell ref="Q94:R95"/>
    <mergeCell ref="S94:V95"/>
    <mergeCell ref="W94:Z95"/>
    <mergeCell ref="AA94:AB95"/>
    <mergeCell ref="E89:L90"/>
    <mergeCell ref="Y90:AB90"/>
    <mergeCell ref="A92:A93"/>
    <mergeCell ref="B92:B93"/>
    <mergeCell ref="C92:N93"/>
    <mergeCell ref="O92:P93"/>
    <mergeCell ref="Q92:R93"/>
    <mergeCell ref="S92:V93"/>
    <mergeCell ref="W92:Z93"/>
    <mergeCell ref="A96:A97"/>
    <mergeCell ref="B96:B97"/>
    <mergeCell ref="C96:N97"/>
    <mergeCell ref="O96:P97"/>
    <mergeCell ref="Q96:R97"/>
    <mergeCell ref="S96:V97"/>
    <mergeCell ref="W96:Z97"/>
    <mergeCell ref="AA96:AB97"/>
    <mergeCell ref="A102:A103"/>
    <mergeCell ref="B102:B103"/>
    <mergeCell ref="C102:N103"/>
    <mergeCell ref="O102:P103"/>
    <mergeCell ref="Q102:R103"/>
    <mergeCell ref="S102:V103"/>
    <mergeCell ref="W102:Z103"/>
    <mergeCell ref="AA102:AB103"/>
    <mergeCell ref="W98:Z99"/>
    <mergeCell ref="AA98:AB99"/>
    <mergeCell ref="A100:A101"/>
    <mergeCell ref="B100:B101"/>
    <mergeCell ref="C100:N101"/>
    <mergeCell ref="O100:P101"/>
    <mergeCell ref="Q100:R101"/>
    <mergeCell ref="S100:V101"/>
    <mergeCell ref="W100:Z101"/>
    <mergeCell ref="A98:A99"/>
    <mergeCell ref="B98:B99"/>
    <mergeCell ref="C98:N99"/>
    <mergeCell ref="O98:P99"/>
    <mergeCell ref="Q98:R99"/>
    <mergeCell ref="S98:V99"/>
    <mergeCell ref="A104:A105"/>
    <mergeCell ref="B104:B105"/>
    <mergeCell ref="C104:N105"/>
    <mergeCell ref="O104:P105"/>
    <mergeCell ref="Q104:R105"/>
    <mergeCell ref="S104:V105"/>
    <mergeCell ref="W104:Z105"/>
    <mergeCell ref="AA104:AB105"/>
    <mergeCell ref="AD114:AH114"/>
    <mergeCell ref="S112:V113"/>
    <mergeCell ref="W112:Z113"/>
    <mergeCell ref="AA112:AD113"/>
    <mergeCell ref="AE112:AH113"/>
    <mergeCell ref="AD38:AH38"/>
    <mergeCell ref="AD76:AH76"/>
    <mergeCell ref="S107:V107"/>
    <mergeCell ref="S108:V109"/>
    <mergeCell ref="W108:Z109"/>
    <mergeCell ref="AA108:AD109"/>
    <mergeCell ref="AE108:AH109"/>
    <mergeCell ref="S110:V111"/>
    <mergeCell ref="W110:Z111"/>
    <mergeCell ref="AA110:AD111"/>
    <mergeCell ref="AE110:AH111"/>
    <mergeCell ref="AC102:AH103"/>
    <mergeCell ref="AA100:AB101"/>
    <mergeCell ref="AC100:AH101"/>
    <mergeCell ref="AC98:AH99"/>
    <mergeCell ref="AC94:AH95"/>
    <mergeCell ref="AA92:AB93"/>
    <mergeCell ref="AC92:AH93"/>
  </mergeCells>
  <phoneticPr fontId="2"/>
  <dataValidations disablePrompts="1" count="1">
    <dataValidation type="list" allowBlank="1" showInputMessage="1" showErrorMessage="1" sqref="AA18:AB29" xr:uid="{00F72066-3FA1-4234-B6A3-7FE991B4BC0A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showInputMessage="1" showErrorMessage="1" errorTitle="注意" error="リストにない部署となっております_x000a_よろしいでしょうか" xr:uid="{B184A064-6150-4EF6-B2B0-438244F786B0}">
          <x14:formula1>
            <xm:f>リスト!$A$2:$A$9</xm:f>
          </x14:formula1>
          <xm:sqref>B4:K5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B879C-D481-4EDB-9F78-DCA612DE862D}">
  <sheetPr codeName="Sheet10">
    <tabColor rgb="FFFFFF00"/>
  </sheetPr>
  <dimension ref="A1:AI74"/>
  <sheetViews>
    <sheetView view="pageBreakPreview" zoomScaleNormal="100" zoomScaleSheetLayoutView="100" workbookViewId="0">
      <selection activeCell="S34" sqref="S34:V35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5" ht="14.85" customHeight="1" x14ac:dyDescent="0.15">
      <c r="A1" s="798" t="s">
        <v>92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8"/>
      <c r="AF1" s="798"/>
      <c r="AG1" s="791" t="s">
        <v>110</v>
      </c>
      <c r="AH1" s="791"/>
    </row>
    <row r="2" spans="1:35" ht="14.85" customHeight="1" x14ac:dyDescent="0.15">
      <c r="A2" s="798"/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798"/>
      <c r="AF2" s="798"/>
      <c r="AG2" s="237"/>
      <c r="AH2" s="237"/>
    </row>
    <row r="3" spans="1:35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5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5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5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5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5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5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5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5"/>
    </row>
    <row r="11" spans="1:35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5"/>
    </row>
    <row r="12" spans="1:35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5" ht="14.85" customHeight="1" x14ac:dyDescent="0.15">
      <c r="A13" s="173" t="s">
        <v>75</v>
      </c>
      <c r="B13" s="174"/>
      <c r="C13" s="174"/>
      <c r="D13" s="175"/>
      <c r="E13" s="480">
        <f>+$AE$68+$AE$70+$AE$72</f>
        <v>8696330000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5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5" ht="14.85" customHeight="1" x14ac:dyDescent="0.15">
      <c r="A15" s="141"/>
      <c r="B15" s="141"/>
      <c r="C15" s="141"/>
      <c r="D15" s="142"/>
      <c r="E15" s="143"/>
      <c r="F15" s="143"/>
      <c r="G15" s="143"/>
      <c r="H15" s="143"/>
      <c r="I15" s="2"/>
      <c r="J15" s="2"/>
      <c r="K15" s="2"/>
      <c r="L15" s="2"/>
      <c r="M15" s="2"/>
      <c r="N15" s="120"/>
      <c r="O15" s="120"/>
      <c r="P15" s="9"/>
      <c r="Q15" s="2"/>
      <c r="R15" s="2"/>
      <c r="S15" s="2"/>
    </row>
    <row r="16" spans="1:35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  <c r="AI16" s="240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  <c r="AI17" s="240"/>
    </row>
    <row r="18" spans="1:35" s="207" customFormat="1" ht="14.85" customHeight="1" x14ac:dyDescent="0.15">
      <c r="A18" s="724">
        <v>10</v>
      </c>
      <c r="B18" s="623">
        <v>16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601">
        <v>0.1</v>
      </c>
      <c r="AB18" s="757"/>
      <c r="AC18" s="779"/>
      <c r="AD18" s="780"/>
      <c r="AE18" s="780"/>
      <c r="AF18" s="780"/>
      <c r="AG18" s="780"/>
      <c r="AH18" s="781"/>
      <c r="AI18" s="238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58"/>
      <c r="AB19" s="759"/>
      <c r="AC19" s="782"/>
      <c r="AD19" s="783"/>
      <c r="AE19" s="783"/>
      <c r="AF19" s="783"/>
      <c r="AG19" s="783"/>
      <c r="AH19" s="784"/>
      <c r="AI19" s="238"/>
    </row>
    <row r="20" spans="1:35" s="207" customFormat="1" ht="14.85" customHeight="1" x14ac:dyDescent="0.15">
      <c r="A20" s="724">
        <v>10</v>
      </c>
      <c r="B20" s="623">
        <v>16</v>
      </c>
      <c r="C20" s="625" t="s">
        <v>96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766">
        <v>900000000</v>
      </c>
      <c r="T20" s="767"/>
      <c r="U20" s="767"/>
      <c r="V20" s="768"/>
      <c r="W20" s="766">
        <f>+$S20*$O20</f>
        <v>900000000</v>
      </c>
      <c r="X20" s="767"/>
      <c r="Y20" s="767"/>
      <c r="Z20" s="768"/>
      <c r="AA20" s="601">
        <v>0.1</v>
      </c>
      <c r="AB20" s="757"/>
      <c r="AC20" s="779"/>
      <c r="AD20" s="780"/>
      <c r="AE20" s="780"/>
      <c r="AF20" s="780"/>
      <c r="AG20" s="780"/>
      <c r="AH20" s="781"/>
      <c r="AI20" s="238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769"/>
      <c r="T21" s="770"/>
      <c r="U21" s="770"/>
      <c r="V21" s="771"/>
      <c r="W21" s="769"/>
      <c r="X21" s="770"/>
      <c r="Y21" s="770"/>
      <c r="Z21" s="771"/>
      <c r="AA21" s="758"/>
      <c r="AB21" s="759"/>
      <c r="AC21" s="782"/>
      <c r="AD21" s="783"/>
      <c r="AE21" s="783"/>
      <c r="AF21" s="783"/>
      <c r="AG21" s="783"/>
      <c r="AH21" s="784"/>
      <c r="AI21" s="238"/>
    </row>
    <row r="22" spans="1:35" s="207" customFormat="1" ht="14.85" customHeight="1" x14ac:dyDescent="0.15">
      <c r="A22" s="724">
        <v>10</v>
      </c>
      <c r="B22" s="623">
        <v>16</v>
      </c>
      <c r="C22" s="625" t="s">
        <v>96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</v>
      </c>
      <c r="P22" s="588"/>
      <c r="Q22" s="591" t="s">
        <v>82</v>
      </c>
      <c r="R22" s="592"/>
      <c r="S22" s="766">
        <v>900000000</v>
      </c>
      <c r="T22" s="767"/>
      <c r="U22" s="767"/>
      <c r="V22" s="768"/>
      <c r="W22" s="766">
        <f>+$S22*$O22</f>
        <v>900000000</v>
      </c>
      <c r="X22" s="767"/>
      <c r="Y22" s="767"/>
      <c r="Z22" s="768"/>
      <c r="AA22" s="601" t="s">
        <v>97</v>
      </c>
      <c r="AB22" s="757"/>
      <c r="AC22" s="779"/>
      <c r="AD22" s="780"/>
      <c r="AE22" s="780"/>
      <c r="AF22" s="780"/>
      <c r="AG22" s="780"/>
      <c r="AH22" s="781"/>
      <c r="AI22" s="238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58"/>
      <c r="AB23" s="759"/>
      <c r="AC23" s="782"/>
      <c r="AD23" s="783"/>
      <c r="AE23" s="783"/>
      <c r="AF23" s="783"/>
      <c r="AG23" s="783"/>
      <c r="AH23" s="784"/>
      <c r="AI23" s="238"/>
    </row>
    <row r="24" spans="1:35" s="207" customFormat="1" ht="14.85" customHeight="1" x14ac:dyDescent="0.15">
      <c r="A24" s="623">
        <v>10</v>
      </c>
      <c r="B24" s="623">
        <v>16</v>
      </c>
      <c r="C24" s="625" t="s">
        <v>96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900000000</v>
      </c>
      <c r="T24" s="767"/>
      <c r="U24" s="767"/>
      <c r="V24" s="768"/>
      <c r="W24" s="766">
        <f>+$S24*$O24</f>
        <v>900000000</v>
      </c>
      <c r="X24" s="767"/>
      <c r="Y24" s="767"/>
      <c r="Z24" s="768"/>
      <c r="AA24" s="601">
        <v>0.08</v>
      </c>
      <c r="AB24" s="757"/>
      <c r="AC24" s="779"/>
      <c r="AD24" s="780"/>
      <c r="AE24" s="780"/>
      <c r="AF24" s="780"/>
      <c r="AG24" s="780"/>
      <c r="AH24" s="781"/>
      <c r="AI24" s="238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58"/>
      <c r="AB25" s="759"/>
      <c r="AC25" s="782"/>
      <c r="AD25" s="783"/>
      <c r="AE25" s="783"/>
      <c r="AF25" s="783"/>
      <c r="AG25" s="783"/>
      <c r="AH25" s="784"/>
      <c r="AI25" s="238"/>
    </row>
    <row r="26" spans="1:35" s="207" customFormat="1" ht="14.85" customHeight="1" x14ac:dyDescent="0.15">
      <c r="A26" s="724">
        <v>10</v>
      </c>
      <c r="B26" s="623">
        <v>16</v>
      </c>
      <c r="C26" s="625" t="s">
        <v>96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90</v>
      </c>
      <c r="R26" s="592"/>
      <c r="S26" s="766">
        <v>10000000</v>
      </c>
      <c r="T26" s="767"/>
      <c r="U26" s="767"/>
      <c r="V26" s="768"/>
      <c r="W26" s="766">
        <f>+$S26*$O26</f>
        <v>10000000</v>
      </c>
      <c r="X26" s="767"/>
      <c r="Y26" s="767"/>
      <c r="Z26" s="768"/>
      <c r="AA26" s="605" t="s">
        <v>97</v>
      </c>
      <c r="AB26" s="606"/>
      <c r="AC26" s="779"/>
      <c r="AD26" s="780"/>
      <c r="AE26" s="780"/>
      <c r="AF26" s="780"/>
      <c r="AG26" s="780"/>
      <c r="AH26" s="781"/>
      <c r="AI26" s="238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607"/>
      <c r="AB27" s="608"/>
      <c r="AC27" s="782"/>
      <c r="AD27" s="783"/>
      <c r="AE27" s="783"/>
      <c r="AF27" s="783"/>
      <c r="AG27" s="783"/>
      <c r="AH27" s="784"/>
      <c r="AI27" s="238"/>
    </row>
    <row r="28" spans="1:35" s="207" customFormat="1" ht="14.85" customHeight="1" x14ac:dyDescent="0.15">
      <c r="A28" s="623">
        <v>10</v>
      </c>
      <c r="B28" s="623">
        <v>16</v>
      </c>
      <c r="C28" s="625" t="s">
        <v>96</v>
      </c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>
        <v>1</v>
      </c>
      <c r="P28" s="588"/>
      <c r="Q28" s="609" t="s">
        <v>90</v>
      </c>
      <c r="R28" s="610"/>
      <c r="S28" s="792">
        <v>100000</v>
      </c>
      <c r="T28" s="793"/>
      <c r="U28" s="793"/>
      <c r="V28" s="794"/>
      <c r="W28" s="792">
        <f>+$S28*$O28</f>
        <v>100000</v>
      </c>
      <c r="X28" s="793"/>
      <c r="Y28" s="793"/>
      <c r="Z28" s="794"/>
      <c r="AA28" s="619">
        <v>0.1</v>
      </c>
      <c r="AB28" s="620"/>
      <c r="AC28" s="785"/>
      <c r="AD28" s="786"/>
      <c r="AE28" s="786"/>
      <c r="AF28" s="786"/>
      <c r="AG28" s="786"/>
      <c r="AH28" s="787"/>
      <c r="AI28" s="239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95"/>
      <c r="T29" s="796"/>
      <c r="U29" s="796"/>
      <c r="V29" s="797"/>
      <c r="W29" s="795"/>
      <c r="X29" s="796"/>
      <c r="Y29" s="796"/>
      <c r="Z29" s="797"/>
      <c r="AA29" s="621"/>
      <c r="AB29" s="622"/>
      <c r="AC29" s="788"/>
      <c r="AD29" s="789"/>
      <c r="AE29" s="789"/>
      <c r="AF29" s="789"/>
      <c r="AG29" s="789"/>
      <c r="AH29" s="790"/>
      <c r="AI29" s="239"/>
    </row>
    <row r="30" spans="1:35" s="207" customFormat="1" ht="14.85" customHeight="1" x14ac:dyDescent="0.15">
      <c r="A30" s="623">
        <v>10</v>
      </c>
      <c r="B30" s="623">
        <v>16</v>
      </c>
      <c r="C30" s="625" t="s">
        <v>96</v>
      </c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7"/>
      <c r="O30" s="587">
        <v>1</v>
      </c>
      <c r="P30" s="588"/>
      <c r="Q30" s="609" t="s">
        <v>90</v>
      </c>
      <c r="R30" s="610"/>
      <c r="S30" s="792">
        <v>900000000</v>
      </c>
      <c r="T30" s="793"/>
      <c r="U30" s="793"/>
      <c r="V30" s="794"/>
      <c r="W30" s="792">
        <f t="shared" ref="W30" si="0">+$S30*$O30</f>
        <v>900000000</v>
      </c>
      <c r="X30" s="793"/>
      <c r="Y30" s="793"/>
      <c r="Z30" s="794"/>
      <c r="AA30" s="619">
        <v>0.08</v>
      </c>
      <c r="AB30" s="620"/>
      <c r="AC30" s="785"/>
      <c r="AD30" s="786"/>
      <c r="AE30" s="786"/>
      <c r="AF30" s="786"/>
      <c r="AG30" s="786"/>
      <c r="AH30" s="787"/>
      <c r="AI30" s="239"/>
    </row>
    <row r="31" spans="1:35" s="207" customFormat="1" ht="14.85" customHeight="1" x14ac:dyDescent="0.15">
      <c r="A31" s="624"/>
      <c r="B31" s="624"/>
      <c r="C31" s="628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30"/>
      <c r="O31" s="589"/>
      <c r="P31" s="590"/>
      <c r="Q31" s="611"/>
      <c r="R31" s="612"/>
      <c r="S31" s="795"/>
      <c r="T31" s="796"/>
      <c r="U31" s="796"/>
      <c r="V31" s="797"/>
      <c r="W31" s="795"/>
      <c r="X31" s="796"/>
      <c r="Y31" s="796"/>
      <c r="Z31" s="797"/>
      <c r="AA31" s="621"/>
      <c r="AB31" s="622"/>
      <c r="AC31" s="788"/>
      <c r="AD31" s="789"/>
      <c r="AE31" s="789"/>
      <c r="AF31" s="789"/>
      <c r="AG31" s="789"/>
      <c r="AH31" s="790"/>
      <c r="AI31" s="239"/>
    </row>
    <row r="32" spans="1:35" s="207" customFormat="1" ht="14.85" customHeight="1" x14ac:dyDescent="0.15">
      <c r="A32" s="623">
        <v>10</v>
      </c>
      <c r="B32" s="623">
        <v>16</v>
      </c>
      <c r="C32" s="625" t="s">
        <v>96</v>
      </c>
      <c r="D32" s="626"/>
      <c r="E32" s="626"/>
      <c r="F32" s="626"/>
      <c r="G32" s="626"/>
      <c r="H32" s="626"/>
      <c r="I32" s="626"/>
      <c r="J32" s="626"/>
      <c r="K32" s="626"/>
      <c r="L32" s="626"/>
      <c r="M32" s="626"/>
      <c r="N32" s="627"/>
      <c r="O32" s="587">
        <v>1</v>
      </c>
      <c r="P32" s="588"/>
      <c r="Q32" s="609" t="s">
        <v>90</v>
      </c>
      <c r="R32" s="610"/>
      <c r="S32" s="792">
        <v>100000</v>
      </c>
      <c r="T32" s="793"/>
      <c r="U32" s="793"/>
      <c r="V32" s="794"/>
      <c r="W32" s="792">
        <f t="shared" ref="W32" si="1">+$S32*$O32</f>
        <v>100000</v>
      </c>
      <c r="X32" s="793"/>
      <c r="Y32" s="793"/>
      <c r="Z32" s="794"/>
      <c r="AA32" s="619">
        <v>0.1</v>
      </c>
      <c r="AB32" s="620"/>
      <c r="AC32" s="785"/>
      <c r="AD32" s="786"/>
      <c r="AE32" s="786"/>
      <c r="AF32" s="786"/>
      <c r="AG32" s="786"/>
      <c r="AH32" s="787"/>
      <c r="AI32" s="239"/>
    </row>
    <row r="33" spans="1:35" s="207" customFormat="1" ht="14.85" customHeight="1" x14ac:dyDescent="0.15">
      <c r="A33" s="624"/>
      <c r="B33" s="624"/>
      <c r="C33" s="628"/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630"/>
      <c r="O33" s="589"/>
      <c r="P33" s="590"/>
      <c r="Q33" s="611"/>
      <c r="R33" s="612"/>
      <c r="S33" s="795"/>
      <c r="T33" s="796"/>
      <c r="U33" s="796"/>
      <c r="V33" s="797"/>
      <c r="W33" s="795"/>
      <c r="X33" s="796"/>
      <c r="Y33" s="796"/>
      <c r="Z33" s="797"/>
      <c r="AA33" s="621"/>
      <c r="AB33" s="622"/>
      <c r="AC33" s="788"/>
      <c r="AD33" s="789"/>
      <c r="AE33" s="789"/>
      <c r="AF33" s="789"/>
      <c r="AG33" s="789"/>
      <c r="AH33" s="790"/>
      <c r="AI33" s="239"/>
    </row>
    <row r="34" spans="1:35" s="207" customFormat="1" ht="14.85" customHeight="1" x14ac:dyDescent="0.15">
      <c r="A34" s="623">
        <v>10</v>
      </c>
      <c r="B34" s="623">
        <v>16</v>
      </c>
      <c r="C34" s="625" t="s">
        <v>96</v>
      </c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7"/>
      <c r="O34" s="587">
        <v>1</v>
      </c>
      <c r="P34" s="588"/>
      <c r="Q34" s="609" t="s">
        <v>90</v>
      </c>
      <c r="R34" s="610"/>
      <c r="S34" s="792">
        <v>10000000</v>
      </c>
      <c r="T34" s="793"/>
      <c r="U34" s="793"/>
      <c r="V34" s="794"/>
      <c r="W34" s="792">
        <f t="shared" ref="W34" si="2">+$S34*$O34</f>
        <v>10000000</v>
      </c>
      <c r="X34" s="793"/>
      <c r="Y34" s="793"/>
      <c r="Z34" s="794"/>
      <c r="AA34" s="619" t="s">
        <v>97</v>
      </c>
      <c r="AB34" s="620"/>
      <c r="AC34" s="785"/>
      <c r="AD34" s="786"/>
      <c r="AE34" s="786"/>
      <c r="AF34" s="786"/>
      <c r="AG34" s="786"/>
      <c r="AH34" s="787"/>
      <c r="AI34" s="239"/>
    </row>
    <row r="35" spans="1:35" s="207" customFormat="1" ht="14.85" customHeight="1" x14ac:dyDescent="0.15">
      <c r="A35" s="624"/>
      <c r="B35" s="624"/>
      <c r="C35" s="628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30"/>
      <c r="O35" s="589"/>
      <c r="P35" s="590"/>
      <c r="Q35" s="611"/>
      <c r="R35" s="612"/>
      <c r="S35" s="795"/>
      <c r="T35" s="796"/>
      <c r="U35" s="796"/>
      <c r="V35" s="797"/>
      <c r="W35" s="795"/>
      <c r="X35" s="796"/>
      <c r="Y35" s="796"/>
      <c r="Z35" s="797"/>
      <c r="AA35" s="621"/>
      <c r="AB35" s="622"/>
      <c r="AC35" s="788"/>
      <c r="AD35" s="789"/>
      <c r="AE35" s="789"/>
      <c r="AF35" s="789"/>
      <c r="AG35" s="789"/>
      <c r="AH35" s="790"/>
      <c r="AI35" s="239"/>
    </row>
    <row r="36" spans="1:35" s="207" customFormat="1" ht="14.85" customHeight="1" x14ac:dyDescent="0.15">
      <c r="A36" s="623">
        <v>10</v>
      </c>
      <c r="B36" s="623">
        <v>16</v>
      </c>
      <c r="C36" s="625" t="s">
        <v>96</v>
      </c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7"/>
      <c r="O36" s="587">
        <v>1</v>
      </c>
      <c r="P36" s="588"/>
      <c r="Q36" s="609" t="s">
        <v>90</v>
      </c>
      <c r="R36" s="610"/>
      <c r="S36" s="792">
        <v>100000</v>
      </c>
      <c r="T36" s="793"/>
      <c r="U36" s="793"/>
      <c r="V36" s="794"/>
      <c r="W36" s="792">
        <f t="shared" ref="W36" si="3">+$S36*$O36</f>
        <v>100000</v>
      </c>
      <c r="X36" s="793"/>
      <c r="Y36" s="793"/>
      <c r="Z36" s="794"/>
      <c r="AA36" s="619">
        <v>0.1</v>
      </c>
      <c r="AB36" s="620"/>
      <c r="AC36" s="785"/>
      <c r="AD36" s="786"/>
      <c r="AE36" s="786"/>
      <c r="AF36" s="786"/>
      <c r="AG36" s="786"/>
      <c r="AH36" s="787"/>
      <c r="AI36" s="239"/>
    </row>
    <row r="37" spans="1:35" s="207" customFormat="1" ht="14.85" customHeight="1" x14ac:dyDescent="0.15">
      <c r="A37" s="624"/>
      <c r="B37" s="624"/>
      <c r="C37" s="628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30"/>
      <c r="O37" s="589"/>
      <c r="P37" s="590"/>
      <c r="Q37" s="611"/>
      <c r="R37" s="612"/>
      <c r="S37" s="795"/>
      <c r="T37" s="796"/>
      <c r="U37" s="796"/>
      <c r="V37" s="797"/>
      <c r="W37" s="795"/>
      <c r="X37" s="796"/>
      <c r="Y37" s="796"/>
      <c r="Z37" s="797"/>
      <c r="AA37" s="621"/>
      <c r="AB37" s="622"/>
      <c r="AC37" s="788"/>
      <c r="AD37" s="789"/>
      <c r="AE37" s="789"/>
      <c r="AF37" s="789"/>
      <c r="AG37" s="789"/>
      <c r="AH37" s="790"/>
      <c r="AI37" s="239"/>
    </row>
    <row r="38" spans="1:35" ht="15" customHeight="1" x14ac:dyDescent="0.15">
      <c r="A38" s="68"/>
      <c r="B38" s="6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67"/>
      <c r="T38" s="67"/>
      <c r="U38" s="67"/>
      <c r="V38" s="67"/>
      <c r="W38" s="67"/>
      <c r="AD38" s="778" t="s">
        <v>112</v>
      </c>
      <c r="AE38" s="778"/>
      <c r="AF38" s="778"/>
      <c r="AG38" s="778"/>
      <c r="AH38" s="778"/>
    </row>
    <row r="39" spans="1:35" ht="14.85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791" t="s">
        <v>111</v>
      </c>
      <c r="AH39" s="791"/>
    </row>
    <row r="40" spans="1:35" s="145" customFormat="1" ht="14.85" customHeight="1" x14ac:dyDescent="0.4">
      <c r="A40" s="725" t="s">
        <v>76</v>
      </c>
      <c r="B40" s="725" t="s">
        <v>65</v>
      </c>
      <c r="C40" s="727" t="s">
        <v>83</v>
      </c>
      <c r="D40" s="728"/>
      <c r="E40" s="728"/>
      <c r="F40" s="728"/>
      <c r="G40" s="728"/>
      <c r="H40" s="728"/>
      <c r="I40" s="728"/>
      <c r="J40" s="728"/>
      <c r="K40" s="728"/>
      <c r="L40" s="728"/>
      <c r="M40" s="728"/>
      <c r="N40" s="729"/>
      <c r="O40" s="733" t="s">
        <v>77</v>
      </c>
      <c r="P40" s="734"/>
      <c r="Q40" s="733" t="s">
        <v>78</v>
      </c>
      <c r="R40" s="734"/>
      <c r="S40" s="733" t="s">
        <v>79</v>
      </c>
      <c r="T40" s="737"/>
      <c r="U40" s="737"/>
      <c r="V40" s="734"/>
      <c r="W40" s="733" t="s">
        <v>80</v>
      </c>
      <c r="X40" s="737"/>
      <c r="Y40" s="737"/>
      <c r="Z40" s="734"/>
      <c r="AA40" s="753" t="s">
        <v>81</v>
      </c>
      <c r="AB40" s="754"/>
      <c r="AC40" s="733" t="s">
        <v>106</v>
      </c>
      <c r="AD40" s="737"/>
      <c r="AE40" s="737"/>
      <c r="AF40" s="737"/>
      <c r="AG40" s="737"/>
      <c r="AH40" s="734"/>
    </row>
    <row r="41" spans="1:35" s="145" customFormat="1" ht="14.85" customHeight="1" x14ac:dyDescent="0.4">
      <c r="A41" s="726"/>
      <c r="B41" s="726"/>
      <c r="C41" s="730"/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2"/>
      <c r="O41" s="735"/>
      <c r="P41" s="736"/>
      <c r="Q41" s="735"/>
      <c r="R41" s="736"/>
      <c r="S41" s="735"/>
      <c r="T41" s="738"/>
      <c r="U41" s="738"/>
      <c r="V41" s="736"/>
      <c r="W41" s="735"/>
      <c r="X41" s="738"/>
      <c r="Y41" s="738"/>
      <c r="Z41" s="736"/>
      <c r="AA41" s="755"/>
      <c r="AB41" s="756"/>
      <c r="AC41" s="735"/>
      <c r="AD41" s="738"/>
      <c r="AE41" s="738"/>
      <c r="AF41" s="738"/>
      <c r="AG41" s="738"/>
      <c r="AH41" s="736"/>
    </row>
    <row r="42" spans="1:35" s="207" customFormat="1" ht="14.85" customHeight="1" x14ac:dyDescent="0.15">
      <c r="A42" s="724">
        <v>10</v>
      </c>
      <c r="B42" s="623">
        <v>16</v>
      </c>
      <c r="C42" s="625" t="s">
        <v>108</v>
      </c>
      <c r="D42" s="626"/>
      <c r="E42" s="626"/>
      <c r="F42" s="626"/>
      <c r="G42" s="626"/>
      <c r="H42" s="626"/>
      <c r="I42" s="626"/>
      <c r="J42" s="626"/>
      <c r="K42" s="626"/>
      <c r="L42" s="626"/>
      <c r="M42" s="626"/>
      <c r="N42" s="627"/>
      <c r="O42" s="587">
        <v>1</v>
      </c>
      <c r="P42" s="588"/>
      <c r="Q42" s="591" t="s">
        <v>82</v>
      </c>
      <c r="R42" s="592"/>
      <c r="S42" s="766">
        <v>900000000</v>
      </c>
      <c r="T42" s="767"/>
      <c r="U42" s="767"/>
      <c r="V42" s="768"/>
      <c r="W42" s="766">
        <f>+$S42*$O42</f>
        <v>900000000</v>
      </c>
      <c r="X42" s="767"/>
      <c r="Y42" s="767"/>
      <c r="Z42" s="768"/>
      <c r="AA42" s="601">
        <v>0.1</v>
      </c>
      <c r="AB42" s="757"/>
      <c r="AC42" s="779"/>
      <c r="AD42" s="780"/>
      <c r="AE42" s="780"/>
      <c r="AF42" s="780"/>
      <c r="AG42" s="780"/>
      <c r="AH42" s="781"/>
      <c r="AI42" s="238"/>
    </row>
    <row r="43" spans="1:35" s="207" customFormat="1" ht="14.85" customHeight="1" x14ac:dyDescent="0.15">
      <c r="A43" s="722"/>
      <c r="B43" s="624"/>
      <c r="C43" s="628"/>
      <c r="D43" s="629"/>
      <c r="E43" s="629"/>
      <c r="F43" s="629"/>
      <c r="G43" s="629"/>
      <c r="H43" s="629"/>
      <c r="I43" s="629"/>
      <c r="J43" s="629"/>
      <c r="K43" s="629"/>
      <c r="L43" s="629"/>
      <c r="M43" s="629"/>
      <c r="N43" s="630"/>
      <c r="O43" s="589"/>
      <c r="P43" s="590"/>
      <c r="Q43" s="593"/>
      <c r="R43" s="594"/>
      <c r="S43" s="769"/>
      <c r="T43" s="770"/>
      <c r="U43" s="770"/>
      <c r="V43" s="771"/>
      <c r="W43" s="769"/>
      <c r="X43" s="770"/>
      <c r="Y43" s="770"/>
      <c r="Z43" s="771"/>
      <c r="AA43" s="758"/>
      <c r="AB43" s="759"/>
      <c r="AC43" s="782"/>
      <c r="AD43" s="783"/>
      <c r="AE43" s="783"/>
      <c r="AF43" s="783"/>
      <c r="AG43" s="783"/>
      <c r="AH43" s="784"/>
      <c r="AI43" s="238"/>
    </row>
    <row r="44" spans="1:35" s="207" customFormat="1" ht="14.85" customHeight="1" x14ac:dyDescent="0.15">
      <c r="A44" s="724">
        <v>10</v>
      </c>
      <c r="B44" s="623">
        <v>16</v>
      </c>
      <c r="C44" s="625" t="s">
        <v>96</v>
      </c>
      <c r="D44" s="626"/>
      <c r="E44" s="626"/>
      <c r="F44" s="626"/>
      <c r="G44" s="626"/>
      <c r="H44" s="626"/>
      <c r="I44" s="626"/>
      <c r="J44" s="626"/>
      <c r="K44" s="626"/>
      <c r="L44" s="626"/>
      <c r="M44" s="626"/>
      <c r="N44" s="627"/>
      <c r="O44" s="587">
        <v>1</v>
      </c>
      <c r="P44" s="588"/>
      <c r="Q44" s="591" t="s">
        <v>82</v>
      </c>
      <c r="R44" s="592"/>
      <c r="S44" s="766">
        <v>900000000</v>
      </c>
      <c r="T44" s="767"/>
      <c r="U44" s="767"/>
      <c r="V44" s="768"/>
      <c r="W44" s="766">
        <f>+$S44*$O44</f>
        <v>900000000</v>
      </c>
      <c r="X44" s="767"/>
      <c r="Y44" s="767"/>
      <c r="Z44" s="768"/>
      <c r="AA44" s="601">
        <v>0.1</v>
      </c>
      <c r="AB44" s="757"/>
      <c r="AC44" s="779"/>
      <c r="AD44" s="780"/>
      <c r="AE44" s="780"/>
      <c r="AF44" s="780"/>
      <c r="AG44" s="780"/>
      <c r="AH44" s="781"/>
      <c r="AI44" s="238"/>
    </row>
    <row r="45" spans="1:35" s="207" customFormat="1" ht="14.85" customHeight="1" x14ac:dyDescent="0.15">
      <c r="A45" s="722"/>
      <c r="B45" s="624"/>
      <c r="C45" s="628"/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30"/>
      <c r="O45" s="589"/>
      <c r="P45" s="590"/>
      <c r="Q45" s="593"/>
      <c r="R45" s="594"/>
      <c r="S45" s="769"/>
      <c r="T45" s="770"/>
      <c r="U45" s="770"/>
      <c r="V45" s="771"/>
      <c r="W45" s="769"/>
      <c r="X45" s="770"/>
      <c r="Y45" s="770"/>
      <c r="Z45" s="771"/>
      <c r="AA45" s="758"/>
      <c r="AB45" s="759"/>
      <c r="AC45" s="782"/>
      <c r="AD45" s="783"/>
      <c r="AE45" s="783"/>
      <c r="AF45" s="783"/>
      <c r="AG45" s="783"/>
      <c r="AH45" s="784"/>
      <c r="AI45" s="238"/>
    </row>
    <row r="46" spans="1:35" s="207" customFormat="1" ht="14.85" customHeight="1" x14ac:dyDescent="0.15">
      <c r="A46" s="724">
        <v>10</v>
      </c>
      <c r="B46" s="623">
        <v>16</v>
      </c>
      <c r="C46" s="625" t="s">
        <v>96</v>
      </c>
      <c r="D46" s="626"/>
      <c r="E46" s="626"/>
      <c r="F46" s="626"/>
      <c r="G46" s="626"/>
      <c r="H46" s="626"/>
      <c r="I46" s="626"/>
      <c r="J46" s="626"/>
      <c r="K46" s="626"/>
      <c r="L46" s="626"/>
      <c r="M46" s="626"/>
      <c r="N46" s="627"/>
      <c r="O46" s="587">
        <v>1</v>
      </c>
      <c r="P46" s="588"/>
      <c r="Q46" s="591" t="s">
        <v>82</v>
      </c>
      <c r="R46" s="592"/>
      <c r="S46" s="766">
        <v>900000000</v>
      </c>
      <c r="T46" s="767"/>
      <c r="U46" s="767"/>
      <c r="V46" s="768"/>
      <c r="W46" s="766">
        <f>+$S46*$O46</f>
        <v>900000000</v>
      </c>
      <c r="X46" s="767"/>
      <c r="Y46" s="767"/>
      <c r="Z46" s="768"/>
      <c r="AA46" s="601" t="s">
        <v>97</v>
      </c>
      <c r="AB46" s="757"/>
      <c r="AC46" s="779"/>
      <c r="AD46" s="780"/>
      <c r="AE46" s="780"/>
      <c r="AF46" s="780"/>
      <c r="AG46" s="780"/>
      <c r="AH46" s="781"/>
      <c r="AI46" s="238"/>
    </row>
    <row r="47" spans="1:35" s="207" customFormat="1" ht="14.85" customHeight="1" x14ac:dyDescent="0.15">
      <c r="A47" s="722"/>
      <c r="B47" s="624"/>
      <c r="C47" s="628"/>
      <c r="D47" s="629"/>
      <c r="E47" s="629"/>
      <c r="F47" s="629"/>
      <c r="G47" s="629"/>
      <c r="H47" s="629"/>
      <c r="I47" s="629"/>
      <c r="J47" s="629"/>
      <c r="K47" s="629"/>
      <c r="L47" s="629"/>
      <c r="M47" s="629"/>
      <c r="N47" s="630"/>
      <c r="O47" s="589"/>
      <c r="P47" s="590"/>
      <c r="Q47" s="593"/>
      <c r="R47" s="594"/>
      <c r="S47" s="769"/>
      <c r="T47" s="770"/>
      <c r="U47" s="770"/>
      <c r="V47" s="771"/>
      <c r="W47" s="769"/>
      <c r="X47" s="770"/>
      <c r="Y47" s="770"/>
      <c r="Z47" s="771"/>
      <c r="AA47" s="758"/>
      <c r="AB47" s="759"/>
      <c r="AC47" s="782"/>
      <c r="AD47" s="783"/>
      <c r="AE47" s="783"/>
      <c r="AF47" s="783"/>
      <c r="AG47" s="783"/>
      <c r="AH47" s="784"/>
      <c r="AI47" s="238"/>
    </row>
    <row r="48" spans="1:35" s="207" customFormat="1" ht="14.85" customHeight="1" x14ac:dyDescent="0.15">
      <c r="A48" s="623">
        <v>10</v>
      </c>
      <c r="B48" s="623">
        <v>16</v>
      </c>
      <c r="C48" s="625" t="s">
        <v>96</v>
      </c>
      <c r="D48" s="626"/>
      <c r="E48" s="626"/>
      <c r="F48" s="626"/>
      <c r="G48" s="626"/>
      <c r="H48" s="626"/>
      <c r="I48" s="626"/>
      <c r="J48" s="626"/>
      <c r="K48" s="626"/>
      <c r="L48" s="626"/>
      <c r="M48" s="626"/>
      <c r="N48" s="627"/>
      <c r="O48" s="587">
        <v>1</v>
      </c>
      <c r="P48" s="588"/>
      <c r="Q48" s="591" t="s">
        <v>82</v>
      </c>
      <c r="R48" s="592"/>
      <c r="S48" s="766">
        <v>900000000</v>
      </c>
      <c r="T48" s="767"/>
      <c r="U48" s="767"/>
      <c r="V48" s="768"/>
      <c r="W48" s="766">
        <f>+$S48*$O48</f>
        <v>900000000</v>
      </c>
      <c r="X48" s="767"/>
      <c r="Y48" s="767"/>
      <c r="Z48" s="768"/>
      <c r="AA48" s="601">
        <v>0.08</v>
      </c>
      <c r="AB48" s="757"/>
      <c r="AC48" s="779"/>
      <c r="AD48" s="780"/>
      <c r="AE48" s="780"/>
      <c r="AF48" s="780"/>
      <c r="AG48" s="780"/>
      <c r="AH48" s="781"/>
      <c r="AI48" s="238"/>
    </row>
    <row r="49" spans="1:35" s="207" customFormat="1" ht="14.85" customHeight="1" x14ac:dyDescent="0.15">
      <c r="A49" s="624"/>
      <c r="B49" s="624"/>
      <c r="C49" s="628"/>
      <c r="D49" s="629"/>
      <c r="E49" s="629"/>
      <c r="F49" s="629"/>
      <c r="G49" s="629"/>
      <c r="H49" s="629"/>
      <c r="I49" s="629"/>
      <c r="J49" s="629"/>
      <c r="K49" s="629"/>
      <c r="L49" s="629"/>
      <c r="M49" s="629"/>
      <c r="N49" s="630"/>
      <c r="O49" s="589"/>
      <c r="P49" s="590"/>
      <c r="Q49" s="593"/>
      <c r="R49" s="594"/>
      <c r="S49" s="769"/>
      <c r="T49" s="770"/>
      <c r="U49" s="770"/>
      <c r="V49" s="771"/>
      <c r="W49" s="769"/>
      <c r="X49" s="770"/>
      <c r="Y49" s="770"/>
      <c r="Z49" s="771"/>
      <c r="AA49" s="758"/>
      <c r="AB49" s="759"/>
      <c r="AC49" s="782"/>
      <c r="AD49" s="783"/>
      <c r="AE49" s="783"/>
      <c r="AF49" s="783"/>
      <c r="AG49" s="783"/>
      <c r="AH49" s="784"/>
      <c r="AI49" s="238"/>
    </row>
    <row r="50" spans="1:35" s="207" customFormat="1" ht="14.85" customHeight="1" x14ac:dyDescent="0.15">
      <c r="A50" s="724"/>
      <c r="B50" s="623"/>
      <c r="C50" s="625"/>
      <c r="D50" s="626"/>
      <c r="E50" s="626"/>
      <c r="F50" s="626"/>
      <c r="G50" s="626"/>
      <c r="H50" s="626"/>
      <c r="I50" s="626"/>
      <c r="J50" s="626"/>
      <c r="K50" s="626"/>
      <c r="L50" s="626"/>
      <c r="M50" s="626"/>
      <c r="N50" s="627"/>
      <c r="O50" s="587"/>
      <c r="P50" s="588"/>
      <c r="Q50" s="591"/>
      <c r="R50" s="592"/>
      <c r="S50" s="766"/>
      <c r="T50" s="767"/>
      <c r="U50" s="767"/>
      <c r="V50" s="768"/>
      <c r="W50" s="766">
        <f>+$S50*$O50</f>
        <v>0</v>
      </c>
      <c r="X50" s="767"/>
      <c r="Y50" s="767"/>
      <c r="Z50" s="768"/>
      <c r="AA50" s="605"/>
      <c r="AB50" s="606"/>
      <c r="AC50" s="779"/>
      <c r="AD50" s="780"/>
      <c r="AE50" s="780"/>
      <c r="AF50" s="780"/>
      <c r="AG50" s="780"/>
      <c r="AH50" s="781"/>
      <c r="AI50" s="238"/>
    </row>
    <row r="51" spans="1:35" s="207" customFormat="1" ht="14.85" customHeight="1" x14ac:dyDescent="0.15">
      <c r="A51" s="722"/>
      <c r="B51" s="624"/>
      <c r="C51" s="628"/>
      <c r="D51" s="629"/>
      <c r="E51" s="629"/>
      <c r="F51" s="629"/>
      <c r="G51" s="629"/>
      <c r="H51" s="629"/>
      <c r="I51" s="629"/>
      <c r="J51" s="629"/>
      <c r="K51" s="629"/>
      <c r="L51" s="629"/>
      <c r="M51" s="629"/>
      <c r="N51" s="630"/>
      <c r="O51" s="589"/>
      <c r="P51" s="590"/>
      <c r="Q51" s="593"/>
      <c r="R51" s="594"/>
      <c r="S51" s="769"/>
      <c r="T51" s="770"/>
      <c r="U51" s="770"/>
      <c r="V51" s="771"/>
      <c r="W51" s="769"/>
      <c r="X51" s="770"/>
      <c r="Y51" s="770"/>
      <c r="Z51" s="771"/>
      <c r="AA51" s="607"/>
      <c r="AB51" s="608"/>
      <c r="AC51" s="782"/>
      <c r="AD51" s="783"/>
      <c r="AE51" s="783"/>
      <c r="AF51" s="783"/>
      <c r="AG51" s="783"/>
      <c r="AH51" s="784"/>
      <c r="AI51" s="238"/>
    </row>
    <row r="52" spans="1:35" s="207" customFormat="1" ht="14.85" customHeight="1" x14ac:dyDescent="0.15">
      <c r="A52" s="623"/>
      <c r="B52" s="623"/>
      <c r="C52" s="625"/>
      <c r="D52" s="626"/>
      <c r="E52" s="626"/>
      <c r="F52" s="626"/>
      <c r="G52" s="626"/>
      <c r="H52" s="626"/>
      <c r="I52" s="626"/>
      <c r="J52" s="626"/>
      <c r="K52" s="626"/>
      <c r="L52" s="626"/>
      <c r="M52" s="626"/>
      <c r="N52" s="627"/>
      <c r="O52" s="587"/>
      <c r="P52" s="588"/>
      <c r="Q52" s="609"/>
      <c r="R52" s="610"/>
      <c r="S52" s="766"/>
      <c r="T52" s="767"/>
      <c r="U52" s="767"/>
      <c r="V52" s="768"/>
      <c r="W52" s="766">
        <f>+$S52*$O52</f>
        <v>0</v>
      </c>
      <c r="X52" s="767"/>
      <c r="Y52" s="767"/>
      <c r="Z52" s="768"/>
      <c r="AA52" s="619"/>
      <c r="AB52" s="620"/>
      <c r="AC52" s="785"/>
      <c r="AD52" s="786"/>
      <c r="AE52" s="786"/>
      <c r="AF52" s="786"/>
      <c r="AG52" s="786"/>
      <c r="AH52" s="787"/>
      <c r="AI52" s="239"/>
    </row>
    <row r="53" spans="1:35" s="207" customFormat="1" ht="14.85" customHeight="1" x14ac:dyDescent="0.15">
      <c r="A53" s="624"/>
      <c r="B53" s="624"/>
      <c r="C53" s="628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589"/>
      <c r="P53" s="590"/>
      <c r="Q53" s="611"/>
      <c r="R53" s="612"/>
      <c r="S53" s="769"/>
      <c r="T53" s="770"/>
      <c r="U53" s="770"/>
      <c r="V53" s="771"/>
      <c r="W53" s="769"/>
      <c r="X53" s="770"/>
      <c r="Y53" s="770"/>
      <c r="Z53" s="771"/>
      <c r="AA53" s="621"/>
      <c r="AB53" s="622"/>
      <c r="AC53" s="788"/>
      <c r="AD53" s="789"/>
      <c r="AE53" s="789"/>
      <c r="AF53" s="789"/>
      <c r="AG53" s="789"/>
      <c r="AH53" s="790"/>
      <c r="AI53" s="239"/>
    </row>
    <row r="54" spans="1:35" s="207" customFormat="1" ht="14.85" customHeight="1" x14ac:dyDescent="0.15">
      <c r="A54" s="724"/>
      <c r="B54" s="623"/>
      <c r="C54" s="625"/>
      <c r="D54" s="626"/>
      <c r="E54" s="626"/>
      <c r="F54" s="626"/>
      <c r="G54" s="626"/>
      <c r="H54" s="626"/>
      <c r="I54" s="626"/>
      <c r="J54" s="626"/>
      <c r="K54" s="626"/>
      <c r="L54" s="626"/>
      <c r="M54" s="626"/>
      <c r="N54" s="627"/>
      <c r="O54" s="587"/>
      <c r="P54" s="588"/>
      <c r="Q54" s="591"/>
      <c r="R54" s="592"/>
      <c r="S54" s="766"/>
      <c r="T54" s="767"/>
      <c r="U54" s="767"/>
      <c r="V54" s="768"/>
      <c r="W54" s="766">
        <f>+$S54*$O54</f>
        <v>0</v>
      </c>
      <c r="X54" s="767"/>
      <c r="Y54" s="767"/>
      <c r="Z54" s="768"/>
      <c r="AA54" s="601"/>
      <c r="AB54" s="757"/>
      <c r="AC54" s="779"/>
      <c r="AD54" s="780"/>
      <c r="AE54" s="780"/>
      <c r="AF54" s="780"/>
      <c r="AG54" s="780"/>
      <c r="AH54" s="781"/>
      <c r="AI54" s="238"/>
    </row>
    <row r="55" spans="1:35" s="207" customFormat="1" ht="14.85" customHeight="1" x14ac:dyDescent="0.15">
      <c r="A55" s="722"/>
      <c r="B55" s="624"/>
      <c r="C55" s="628"/>
      <c r="D55" s="629"/>
      <c r="E55" s="629"/>
      <c r="F55" s="629"/>
      <c r="G55" s="629"/>
      <c r="H55" s="629"/>
      <c r="I55" s="629"/>
      <c r="J55" s="629"/>
      <c r="K55" s="629"/>
      <c r="L55" s="629"/>
      <c r="M55" s="629"/>
      <c r="N55" s="630"/>
      <c r="O55" s="589"/>
      <c r="P55" s="590"/>
      <c r="Q55" s="593"/>
      <c r="R55" s="594"/>
      <c r="S55" s="769"/>
      <c r="T55" s="770"/>
      <c r="U55" s="770"/>
      <c r="V55" s="771"/>
      <c r="W55" s="769"/>
      <c r="X55" s="770"/>
      <c r="Y55" s="770"/>
      <c r="Z55" s="771"/>
      <c r="AA55" s="758"/>
      <c r="AB55" s="759"/>
      <c r="AC55" s="782"/>
      <c r="AD55" s="783"/>
      <c r="AE55" s="783"/>
      <c r="AF55" s="783"/>
      <c r="AG55" s="783"/>
      <c r="AH55" s="784"/>
      <c r="AI55" s="238"/>
    </row>
    <row r="56" spans="1:35" s="207" customFormat="1" ht="14.85" customHeight="1" x14ac:dyDescent="0.15">
      <c r="A56" s="724"/>
      <c r="B56" s="623"/>
      <c r="C56" s="625"/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/>
      <c r="P56" s="588"/>
      <c r="Q56" s="591"/>
      <c r="R56" s="592"/>
      <c r="S56" s="766"/>
      <c r="T56" s="767"/>
      <c r="U56" s="767"/>
      <c r="V56" s="768"/>
      <c r="W56" s="766">
        <f>+$S56*$O56</f>
        <v>0</v>
      </c>
      <c r="X56" s="767"/>
      <c r="Y56" s="767"/>
      <c r="Z56" s="768"/>
      <c r="AA56" s="601"/>
      <c r="AB56" s="757"/>
      <c r="AC56" s="779"/>
      <c r="AD56" s="780"/>
      <c r="AE56" s="780"/>
      <c r="AF56" s="780"/>
      <c r="AG56" s="780"/>
      <c r="AH56" s="781"/>
      <c r="AI56" s="238"/>
    </row>
    <row r="57" spans="1:35" s="207" customFormat="1" ht="14.85" customHeight="1" x14ac:dyDescent="0.15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769"/>
      <c r="T57" s="770"/>
      <c r="U57" s="770"/>
      <c r="V57" s="771"/>
      <c r="W57" s="769"/>
      <c r="X57" s="770"/>
      <c r="Y57" s="770"/>
      <c r="Z57" s="771"/>
      <c r="AA57" s="758"/>
      <c r="AB57" s="759"/>
      <c r="AC57" s="782"/>
      <c r="AD57" s="783"/>
      <c r="AE57" s="783"/>
      <c r="AF57" s="783"/>
      <c r="AG57" s="783"/>
      <c r="AH57" s="784"/>
      <c r="AI57" s="238"/>
    </row>
    <row r="58" spans="1:35" s="207" customFormat="1" ht="14.85" customHeight="1" x14ac:dyDescent="0.15">
      <c r="A58" s="724"/>
      <c r="B58" s="623"/>
      <c r="C58" s="625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/>
      <c r="P58" s="588"/>
      <c r="Q58" s="591"/>
      <c r="R58" s="592"/>
      <c r="S58" s="766"/>
      <c r="T58" s="767"/>
      <c r="U58" s="767"/>
      <c r="V58" s="768"/>
      <c r="W58" s="766">
        <f>+$S58*$O58</f>
        <v>0</v>
      </c>
      <c r="X58" s="767"/>
      <c r="Y58" s="767"/>
      <c r="Z58" s="768"/>
      <c r="AA58" s="601"/>
      <c r="AB58" s="757"/>
      <c r="AC58" s="779"/>
      <c r="AD58" s="780"/>
      <c r="AE58" s="780"/>
      <c r="AF58" s="780"/>
      <c r="AG58" s="780"/>
      <c r="AH58" s="781"/>
      <c r="AI58" s="238"/>
    </row>
    <row r="59" spans="1:35" s="207" customFormat="1" ht="14.85" customHeight="1" x14ac:dyDescent="0.15">
      <c r="A59" s="722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769"/>
      <c r="T59" s="770"/>
      <c r="U59" s="770"/>
      <c r="V59" s="771"/>
      <c r="W59" s="769"/>
      <c r="X59" s="770"/>
      <c r="Y59" s="770"/>
      <c r="Z59" s="771"/>
      <c r="AA59" s="758"/>
      <c r="AB59" s="759"/>
      <c r="AC59" s="782"/>
      <c r="AD59" s="783"/>
      <c r="AE59" s="783"/>
      <c r="AF59" s="783"/>
      <c r="AG59" s="783"/>
      <c r="AH59" s="784"/>
      <c r="AI59" s="238"/>
    </row>
    <row r="60" spans="1:35" s="207" customFormat="1" ht="14.85" customHeight="1" x14ac:dyDescent="0.15">
      <c r="A60" s="623"/>
      <c r="B60" s="623"/>
      <c r="C60" s="625"/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/>
      <c r="P60" s="588"/>
      <c r="Q60" s="591"/>
      <c r="R60" s="592"/>
      <c r="S60" s="766"/>
      <c r="T60" s="767"/>
      <c r="U60" s="767"/>
      <c r="V60" s="768"/>
      <c r="W60" s="766">
        <f>+$S60*$O60</f>
        <v>0</v>
      </c>
      <c r="X60" s="767"/>
      <c r="Y60" s="767"/>
      <c r="Z60" s="768"/>
      <c r="AA60" s="601"/>
      <c r="AB60" s="757"/>
      <c r="AC60" s="779"/>
      <c r="AD60" s="780"/>
      <c r="AE60" s="780"/>
      <c r="AF60" s="780"/>
      <c r="AG60" s="780"/>
      <c r="AH60" s="781"/>
      <c r="AI60" s="238"/>
    </row>
    <row r="61" spans="1:35" s="207" customFormat="1" ht="14.85" customHeight="1" x14ac:dyDescent="0.15">
      <c r="A61" s="624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769"/>
      <c r="T61" s="770"/>
      <c r="U61" s="770"/>
      <c r="V61" s="771"/>
      <c r="W61" s="769"/>
      <c r="X61" s="770"/>
      <c r="Y61" s="770"/>
      <c r="Z61" s="771"/>
      <c r="AA61" s="758"/>
      <c r="AB61" s="759"/>
      <c r="AC61" s="782"/>
      <c r="AD61" s="783"/>
      <c r="AE61" s="783"/>
      <c r="AF61" s="783"/>
      <c r="AG61" s="783"/>
      <c r="AH61" s="784"/>
      <c r="AI61" s="238"/>
    </row>
    <row r="62" spans="1:35" s="207" customFormat="1" ht="14.85" customHeight="1" x14ac:dyDescent="0.15">
      <c r="A62" s="724"/>
      <c r="B62" s="623"/>
      <c r="C62" s="625"/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/>
      <c r="P62" s="588"/>
      <c r="Q62" s="591"/>
      <c r="R62" s="592"/>
      <c r="S62" s="766"/>
      <c r="T62" s="767"/>
      <c r="U62" s="767"/>
      <c r="V62" s="768"/>
      <c r="W62" s="766">
        <f>+$S62*$O62</f>
        <v>0</v>
      </c>
      <c r="X62" s="767"/>
      <c r="Y62" s="767"/>
      <c r="Z62" s="768"/>
      <c r="AA62" s="605"/>
      <c r="AB62" s="606"/>
      <c r="AC62" s="779"/>
      <c r="AD62" s="780"/>
      <c r="AE62" s="780"/>
      <c r="AF62" s="780"/>
      <c r="AG62" s="780"/>
      <c r="AH62" s="781"/>
      <c r="AI62" s="238"/>
    </row>
    <row r="63" spans="1:35" s="207" customFormat="1" ht="14.85" customHeight="1" x14ac:dyDescent="0.15">
      <c r="A63" s="722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593"/>
      <c r="R63" s="594"/>
      <c r="S63" s="769"/>
      <c r="T63" s="770"/>
      <c r="U63" s="770"/>
      <c r="V63" s="771"/>
      <c r="W63" s="769"/>
      <c r="X63" s="770"/>
      <c r="Y63" s="770"/>
      <c r="Z63" s="771"/>
      <c r="AA63" s="607"/>
      <c r="AB63" s="608"/>
      <c r="AC63" s="782"/>
      <c r="AD63" s="783"/>
      <c r="AE63" s="783"/>
      <c r="AF63" s="783"/>
      <c r="AG63" s="783"/>
      <c r="AH63" s="784"/>
      <c r="AI63" s="238"/>
    </row>
    <row r="64" spans="1:35" s="207" customFormat="1" ht="14.85" customHeight="1" x14ac:dyDescent="0.15">
      <c r="A64" s="623"/>
      <c r="B64" s="623"/>
      <c r="C64" s="625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7"/>
      <c r="O64" s="587"/>
      <c r="P64" s="588"/>
      <c r="Q64" s="609"/>
      <c r="R64" s="610"/>
      <c r="S64" s="766"/>
      <c r="T64" s="767"/>
      <c r="U64" s="767"/>
      <c r="V64" s="768"/>
      <c r="W64" s="766">
        <f>+$S64*$O64</f>
        <v>0</v>
      </c>
      <c r="X64" s="767"/>
      <c r="Y64" s="767"/>
      <c r="Z64" s="768"/>
      <c r="AA64" s="619"/>
      <c r="AB64" s="620"/>
      <c r="AC64" s="785"/>
      <c r="AD64" s="786"/>
      <c r="AE64" s="786"/>
      <c r="AF64" s="786"/>
      <c r="AG64" s="786"/>
      <c r="AH64" s="787"/>
      <c r="AI64" s="239"/>
    </row>
    <row r="65" spans="1:35" s="207" customFormat="1" ht="14.85" customHeight="1" x14ac:dyDescent="0.15">
      <c r="A65" s="624"/>
      <c r="B65" s="624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30"/>
      <c r="O65" s="589"/>
      <c r="P65" s="590"/>
      <c r="Q65" s="611"/>
      <c r="R65" s="612"/>
      <c r="S65" s="769"/>
      <c r="T65" s="770"/>
      <c r="U65" s="770"/>
      <c r="V65" s="771"/>
      <c r="W65" s="769"/>
      <c r="X65" s="770"/>
      <c r="Y65" s="770"/>
      <c r="Z65" s="771"/>
      <c r="AA65" s="621"/>
      <c r="AB65" s="622"/>
      <c r="AC65" s="788"/>
      <c r="AD65" s="789"/>
      <c r="AE65" s="789"/>
      <c r="AF65" s="789"/>
      <c r="AG65" s="789"/>
      <c r="AH65" s="790"/>
      <c r="AI65" s="239"/>
    </row>
    <row r="66" spans="1:35" ht="14.85" customHeight="1" x14ac:dyDescent="0.2">
      <c r="A66" s="17"/>
      <c r="B66" s="17"/>
      <c r="C66" s="17"/>
      <c r="D66" s="17"/>
      <c r="E66" s="18"/>
      <c r="F66" s="17"/>
      <c r="G66" s="17"/>
      <c r="H66" s="17"/>
      <c r="I66" s="17"/>
      <c r="J66" s="18"/>
      <c r="K66" s="17"/>
      <c r="L66" s="17"/>
      <c r="M66" s="17"/>
      <c r="N66" s="17"/>
      <c r="O66" s="135"/>
      <c r="P66" s="136"/>
      <c r="Q66" s="136"/>
      <c r="R66" s="153"/>
      <c r="S66" s="154"/>
      <c r="T66" s="154"/>
      <c r="U66" s="154"/>
      <c r="V66" s="154"/>
      <c r="W66" s="155"/>
      <c r="X66" s="155"/>
      <c r="Y66" s="155"/>
      <c r="Z66" s="155"/>
      <c r="AA66" s="155"/>
      <c r="AB66" s="156"/>
      <c r="AC66" s="156"/>
      <c r="AD66" s="156"/>
      <c r="AE66" s="156"/>
      <c r="AF66" s="156"/>
      <c r="AG66" s="81"/>
      <c r="AH66" s="81"/>
    </row>
    <row r="67" spans="1:35" ht="14.85" customHeight="1" x14ac:dyDescent="0.4">
      <c r="A67" s="20"/>
      <c r="B67" s="2"/>
      <c r="C67" s="20"/>
      <c r="D67" s="2"/>
      <c r="E67" s="2"/>
      <c r="F67" s="20"/>
      <c r="G67" s="2"/>
      <c r="H67" s="20"/>
      <c r="I67" s="2"/>
      <c r="J67" s="2"/>
      <c r="K67" s="17"/>
      <c r="L67" s="17"/>
      <c r="M67" s="17"/>
      <c r="N67" s="17"/>
      <c r="O67" s="2"/>
      <c r="P67" s="2"/>
      <c r="Q67" s="2"/>
      <c r="R67" s="2"/>
      <c r="S67" s="513"/>
      <c r="T67" s="514"/>
      <c r="U67" s="514"/>
      <c r="V67" s="515"/>
      <c r="W67" s="228" t="s">
        <v>80</v>
      </c>
      <c r="X67" s="229"/>
      <c r="Y67" s="229"/>
      <c r="Z67" s="229"/>
      <c r="AA67" s="230" t="s">
        <v>35</v>
      </c>
      <c r="AB67" s="231"/>
      <c r="AC67" s="231"/>
      <c r="AD67" s="232"/>
      <c r="AE67" s="228" t="s">
        <v>87</v>
      </c>
      <c r="AF67" s="229"/>
      <c r="AG67" s="228"/>
      <c r="AH67" s="233"/>
    </row>
    <row r="68" spans="1:35" ht="14.85" customHeight="1" x14ac:dyDescent="0.15">
      <c r="A68" s="66"/>
      <c r="B68" s="66"/>
      <c r="C68" s="66"/>
      <c r="D68" s="2"/>
      <c r="E68" s="2"/>
      <c r="F68" s="2"/>
      <c r="G68" s="2"/>
      <c r="H68" s="2"/>
      <c r="I68" s="2"/>
      <c r="J68" s="2"/>
      <c r="K68" s="20"/>
      <c r="L68" s="2"/>
      <c r="M68" s="20"/>
      <c r="N68" s="2"/>
      <c r="O68" s="67"/>
      <c r="P68" s="67"/>
      <c r="Q68" s="67"/>
      <c r="R68" s="67"/>
      <c r="S68" s="772" t="s">
        <v>85</v>
      </c>
      <c r="T68" s="761"/>
      <c r="U68" s="761"/>
      <c r="V68" s="762"/>
      <c r="W68" s="766">
        <f>SUMIF($AA$18:$AB$65,10%,$W$18:$Z$65)</f>
        <v>3600300000</v>
      </c>
      <c r="X68" s="767"/>
      <c r="Y68" s="767"/>
      <c r="Z68" s="768"/>
      <c r="AA68" s="766">
        <f>ROUND(SUMIF($AA$18:$AB$65,10%,$W$18:$Z$65)*10%,0)</f>
        <v>360030000</v>
      </c>
      <c r="AB68" s="767"/>
      <c r="AC68" s="767"/>
      <c r="AD68" s="768"/>
      <c r="AE68" s="766">
        <f>+$W$68+$AA$68</f>
        <v>3960330000</v>
      </c>
      <c r="AF68" s="767"/>
      <c r="AG68" s="767"/>
      <c r="AH68" s="768"/>
    </row>
    <row r="69" spans="1:35" ht="14.85" customHeight="1" x14ac:dyDescent="0.15">
      <c r="A69" s="68"/>
      <c r="B69" s="6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67"/>
      <c r="P69" s="67"/>
      <c r="Q69" s="67"/>
      <c r="R69" s="67"/>
      <c r="S69" s="763"/>
      <c r="T69" s="764"/>
      <c r="U69" s="764"/>
      <c r="V69" s="765"/>
      <c r="W69" s="769"/>
      <c r="X69" s="770"/>
      <c r="Y69" s="770"/>
      <c r="Z69" s="771"/>
      <c r="AA69" s="769"/>
      <c r="AB69" s="770"/>
      <c r="AC69" s="770"/>
      <c r="AD69" s="771"/>
      <c r="AE69" s="769"/>
      <c r="AF69" s="770"/>
      <c r="AG69" s="770"/>
      <c r="AH69" s="771"/>
    </row>
    <row r="70" spans="1:35" ht="14.85" customHeight="1" x14ac:dyDescent="0.15">
      <c r="A70" s="68"/>
      <c r="B70" s="70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67"/>
      <c r="P70" s="67"/>
      <c r="Q70" s="67"/>
      <c r="R70" s="67"/>
      <c r="S70" s="760" t="s">
        <v>86</v>
      </c>
      <c r="T70" s="761"/>
      <c r="U70" s="761"/>
      <c r="V70" s="762"/>
      <c r="W70" s="766">
        <f>SUMIF($AA$18:$AB$65,8%,$W$18:$Z$65)</f>
        <v>2700000000</v>
      </c>
      <c r="X70" s="767"/>
      <c r="Y70" s="767"/>
      <c r="Z70" s="768"/>
      <c r="AA70" s="766">
        <f>ROUND(SUMIF($AA$18:$AB$65,8%,$W$18:$Z$65)*8%,0)</f>
        <v>216000000</v>
      </c>
      <c r="AB70" s="767"/>
      <c r="AC70" s="767"/>
      <c r="AD70" s="768"/>
      <c r="AE70" s="766">
        <f>+$W$70+$AA$70</f>
        <v>2916000000</v>
      </c>
      <c r="AF70" s="767"/>
      <c r="AG70" s="767"/>
      <c r="AH70" s="768"/>
    </row>
    <row r="71" spans="1:35" ht="14.85" customHeight="1" x14ac:dyDescent="0.15">
      <c r="A71" s="68"/>
      <c r="B71" s="70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3"/>
      <c r="T71" s="764"/>
      <c r="U71" s="764"/>
      <c r="V71" s="765"/>
      <c r="W71" s="769"/>
      <c r="X71" s="770"/>
      <c r="Y71" s="770"/>
      <c r="Z71" s="771"/>
      <c r="AA71" s="769"/>
      <c r="AB71" s="770"/>
      <c r="AC71" s="770"/>
      <c r="AD71" s="771"/>
      <c r="AE71" s="769"/>
      <c r="AF71" s="770"/>
      <c r="AG71" s="770"/>
      <c r="AH71" s="771"/>
    </row>
    <row r="72" spans="1:35" ht="14.85" customHeight="1" x14ac:dyDescent="0.15">
      <c r="A72" s="68"/>
      <c r="B72" s="6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0" t="s">
        <v>84</v>
      </c>
      <c r="T72" s="761"/>
      <c r="U72" s="761"/>
      <c r="V72" s="762"/>
      <c r="W72" s="766">
        <f>SUMIF($AA$18:$AB$65,"非",$W$18:$Z$65)</f>
        <v>1820000000</v>
      </c>
      <c r="X72" s="767"/>
      <c r="Y72" s="767"/>
      <c r="Z72" s="768"/>
      <c r="AA72" s="766">
        <v>0</v>
      </c>
      <c r="AB72" s="767"/>
      <c r="AC72" s="767"/>
      <c r="AD72" s="768"/>
      <c r="AE72" s="766">
        <f>+$W$72+$AA$72</f>
        <v>1820000000</v>
      </c>
      <c r="AF72" s="767"/>
      <c r="AG72" s="767"/>
      <c r="AH72" s="768"/>
    </row>
    <row r="73" spans="1:35" ht="14.85" customHeight="1" x14ac:dyDescent="0.15">
      <c r="A73" s="68"/>
      <c r="B73" s="6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763"/>
      <c r="T73" s="764"/>
      <c r="U73" s="764"/>
      <c r="V73" s="765"/>
      <c r="W73" s="769"/>
      <c r="X73" s="770"/>
      <c r="Y73" s="770"/>
      <c r="Z73" s="771"/>
      <c r="AA73" s="769"/>
      <c r="AB73" s="770"/>
      <c r="AC73" s="770"/>
      <c r="AD73" s="771"/>
      <c r="AE73" s="769"/>
      <c r="AF73" s="770"/>
      <c r="AG73" s="770"/>
      <c r="AH73" s="771"/>
    </row>
    <row r="74" spans="1:35" ht="15" customHeight="1" x14ac:dyDescent="0.15">
      <c r="A74" s="68"/>
      <c r="B74" s="6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67"/>
      <c r="T74" s="67"/>
      <c r="U74" s="67"/>
      <c r="V74" s="67"/>
      <c r="W74" s="67"/>
      <c r="AD74" s="777" t="str">
        <f>+$AD$38</f>
        <v>2023.6.8 改訂</v>
      </c>
      <c r="AE74" s="777"/>
      <c r="AF74" s="777"/>
      <c r="AG74" s="777"/>
      <c r="AH74" s="777"/>
    </row>
  </sheetData>
  <mergeCells count="249">
    <mergeCell ref="A1:AF2"/>
    <mergeCell ref="AG1:AH1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W6:Z7"/>
    <mergeCell ref="AA6:AH7"/>
    <mergeCell ref="E7:L8"/>
    <mergeCell ref="Z8:AH8"/>
    <mergeCell ref="E9:L10"/>
    <mergeCell ref="Z10:AH11"/>
    <mergeCell ref="Z3:AA3"/>
    <mergeCell ref="AC3:AD3"/>
    <mergeCell ref="AF3:AG3"/>
    <mergeCell ref="B4:K5"/>
    <mergeCell ref="W20:Z21"/>
    <mergeCell ref="AA20:AB21"/>
    <mergeCell ref="A18:A19"/>
    <mergeCell ref="B18:B19"/>
    <mergeCell ref="C18:N19"/>
    <mergeCell ref="O18:P19"/>
    <mergeCell ref="Q18:R19"/>
    <mergeCell ref="S18:V19"/>
    <mergeCell ref="W18:Z19"/>
    <mergeCell ref="AA18:AB19"/>
    <mergeCell ref="W4:Z5"/>
    <mergeCell ref="AA4:AH5"/>
    <mergeCell ref="W22:Z23"/>
    <mergeCell ref="AA22:AB23"/>
    <mergeCell ref="A24:A25"/>
    <mergeCell ref="B24:B25"/>
    <mergeCell ref="C24:N25"/>
    <mergeCell ref="O24:P25"/>
    <mergeCell ref="Q24:R25"/>
    <mergeCell ref="S24:V25"/>
    <mergeCell ref="W24:Z25"/>
    <mergeCell ref="A22:A23"/>
    <mergeCell ref="B22:B23"/>
    <mergeCell ref="C22:N23"/>
    <mergeCell ref="O22:P23"/>
    <mergeCell ref="Q22:R23"/>
    <mergeCell ref="S22:V23"/>
    <mergeCell ref="AA24:AB25"/>
    <mergeCell ref="A20:A21"/>
    <mergeCell ref="B20:B21"/>
    <mergeCell ref="C20:N21"/>
    <mergeCell ref="O20:P21"/>
    <mergeCell ref="Q20:R21"/>
    <mergeCell ref="S20:V21"/>
    <mergeCell ref="A28:A29"/>
    <mergeCell ref="B28:B29"/>
    <mergeCell ref="C28:N29"/>
    <mergeCell ref="O28:P29"/>
    <mergeCell ref="Q28:R29"/>
    <mergeCell ref="S28:V29"/>
    <mergeCell ref="W28:Z29"/>
    <mergeCell ref="AA28:AB29"/>
    <mergeCell ref="A26:A27"/>
    <mergeCell ref="B26:B27"/>
    <mergeCell ref="C26:N27"/>
    <mergeCell ref="O26:P27"/>
    <mergeCell ref="Q26:R27"/>
    <mergeCell ref="S26:V27"/>
    <mergeCell ref="W26:Z27"/>
    <mergeCell ref="AA26:AB27"/>
    <mergeCell ref="A54:A55"/>
    <mergeCell ref="B54:B55"/>
    <mergeCell ref="C54:N55"/>
    <mergeCell ref="O54:P55"/>
    <mergeCell ref="Q54:R55"/>
    <mergeCell ref="S54:V55"/>
    <mergeCell ref="W54:Z55"/>
    <mergeCell ref="AA54:AB55"/>
    <mergeCell ref="S40:V41"/>
    <mergeCell ref="W40:Z41"/>
    <mergeCell ref="AA40:AB41"/>
    <mergeCell ref="A42:A43"/>
    <mergeCell ref="B42:B43"/>
    <mergeCell ref="C42:N43"/>
    <mergeCell ref="O42:P43"/>
    <mergeCell ref="Q42:R43"/>
    <mergeCell ref="S42:V43"/>
    <mergeCell ref="AA42:AB43"/>
    <mergeCell ref="A48:A49"/>
    <mergeCell ref="B48:B49"/>
    <mergeCell ref="C48:N49"/>
    <mergeCell ref="O48:P49"/>
    <mergeCell ref="Q48:R49"/>
    <mergeCell ref="S48:V49"/>
    <mergeCell ref="A56:A57"/>
    <mergeCell ref="B56:B57"/>
    <mergeCell ref="C56:N57"/>
    <mergeCell ref="O56:P57"/>
    <mergeCell ref="Q56:R57"/>
    <mergeCell ref="S56:V57"/>
    <mergeCell ref="W56:Z57"/>
    <mergeCell ref="AA56:AB57"/>
    <mergeCell ref="AC56:AH57"/>
    <mergeCell ref="W58:Z59"/>
    <mergeCell ref="AA58:AB59"/>
    <mergeCell ref="A60:A61"/>
    <mergeCell ref="B60:B61"/>
    <mergeCell ref="C60:N61"/>
    <mergeCell ref="O60:P61"/>
    <mergeCell ref="Q60:R61"/>
    <mergeCell ref="S60:V61"/>
    <mergeCell ref="W60:Z61"/>
    <mergeCell ref="A58:A59"/>
    <mergeCell ref="B58:B59"/>
    <mergeCell ref="C58:N59"/>
    <mergeCell ref="O58:P59"/>
    <mergeCell ref="Q58:R59"/>
    <mergeCell ref="S58:V59"/>
    <mergeCell ref="AA60:AB61"/>
    <mergeCell ref="A64:A65"/>
    <mergeCell ref="B64:B65"/>
    <mergeCell ref="C64:N65"/>
    <mergeCell ref="O64:P65"/>
    <mergeCell ref="Q64:R65"/>
    <mergeCell ref="S64:V65"/>
    <mergeCell ref="W64:Z65"/>
    <mergeCell ref="AA64:AB65"/>
    <mergeCell ref="A62:A63"/>
    <mergeCell ref="B62:B63"/>
    <mergeCell ref="C62:N63"/>
    <mergeCell ref="O62:P63"/>
    <mergeCell ref="Q62:R63"/>
    <mergeCell ref="S62:V63"/>
    <mergeCell ref="W62:Z63"/>
    <mergeCell ref="AA62:AB63"/>
    <mergeCell ref="S72:V73"/>
    <mergeCell ref="W72:Z73"/>
    <mergeCell ref="AA72:AD73"/>
    <mergeCell ref="AE72:AH73"/>
    <mergeCell ref="AD74:AH74"/>
    <mergeCell ref="S67:V67"/>
    <mergeCell ref="S68:V69"/>
    <mergeCell ref="W68:Z69"/>
    <mergeCell ref="AA68:AD69"/>
    <mergeCell ref="AE68:AH69"/>
    <mergeCell ref="S70:V71"/>
    <mergeCell ref="W70:Z71"/>
    <mergeCell ref="AA70:AD71"/>
    <mergeCell ref="AE70:AH71"/>
    <mergeCell ref="AA30:AB31"/>
    <mergeCell ref="A32:A33"/>
    <mergeCell ref="B32:B33"/>
    <mergeCell ref="C32:N33"/>
    <mergeCell ref="O32:P33"/>
    <mergeCell ref="Q32:R33"/>
    <mergeCell ref="AA32:AB33"/>
    <mergeCell ref="A30:A31"/>
    <mergeCell ref="B30:B31"/>
    <mergeCell ref="C30:N31"/>
    <mergeCell ref="O30:P31"/>
    <mergeCell ref="Q30:R31"/>
    <mergeCell ref="S30:V31"/>
    <mergeCell ref="W30:Z31"/>
    <mergeCell ref="S32:V33"/>
    <mergeCell ref="W32:Z33"/>
    <mergeCell ref="A36:A37"/>
    <mergeCell ref="B36:B37"/>
    <mergeCell ref="C36:N37"/>
    <mergeCell ref="O36:P37"/>
    <mergeCell ref="Q36:R37"/>
    <mergeCell ref="AA36:AB37"/>
    <mergeCell ref="A34:A35"/>
    <mergeCell ref="B34:B35"/>
    <mergeCell ref="C34:N35"/>
    <mergeCell ref="O34:P35"/>
    <mergeCell ref="Q34:R35"/>
    <mergeCell ref="AA34:AB35"/>
    <mergeCell ref="S36:V37"/>
    <mergeCell ref="W36:Z37"/>
    <mergeCell ref="S34:V35"/>
    <mergeCell ref="W34:Z35"/>
    <mergeCell ref="AA46:AB47"/>
    <mergeCell ref="A44:A45"/>
    <mergeCell ref="B44:B45"/>
    <mergeCell ref="C44:N45"/>
    <mergeCell ref="O44:P45"/>
    <mergeCell ref="Q44:R45"/>
    <mergeCell ref="S44:V45"/>
    <mergeCell ref="W44:Z45"/>
    <mergeCell ref="AA44:AB45"/>
    <mergeCell ref="A40:A41"/>
    <mergeCell ref="B40:B41"/>
    <mergeCell ref="C40:N41"/>
    <mergeCell ref="O40:P41"/>
    <mergeCell ref="W42:Z43"/>
    <mergeCell ref="Q40:R41"/>
    <mergeCell ref="A46:A47"/>
    <mergeCell ref="B46:B47"/>
    <mergeCell ref="C46:N47"/>
    <mergeCell ref="O46:P47"/>
    <mergeCell ref="Q46:R47"/>
    <mergeCell ref="S46:V47"/>
    <mergeCell ref="W46:Z47"/>
    <mergeCell ref="W48:Z49"/>
    <mergeCell ref="AA48:AB49"/>
    <mergeCell ref="AC48:AH49"/>
    <mergeCell ref="AA52:AB53"/>
    <mergeCell ref="W50:Z51"/>
    <mergeCell ref="AA50:AB51"/>
    <mergeCell ref="A52:A53"/>
    <mergeCell ref="B52:B53"/>
    <mergeCell ref="C52:N53"/>
    <mergeCell ref="O52:P53"/>
    <mergeCell ref="Q52:R53"/>
    <mergeCell ref="S52:V53"/>
    <mergeCell ref="W52:Z53"/>
    <mergeCell ref="A50:A51"/>
    <mergeCell ref="B50:B51"/>
    <mergeCell ref="C50:N51"/>
    <mergeCell ref="O50:P51"/>
    <mergeCell ref="Q50:R51"/>
    <mergeCell ref="S50:V51"/>
    <mergeCell ref="AC50:AH51"/>
    <mergeCell ref="AC52:AH53"/>
    <mergeCell ref="AC58:AH59"/>
    <mergeCell ref="AC60:AH61"/>
    <mergeCell ref="AC62:AH63"/>
    <mergeCell ref="AC64:AH65"/>
    <mergeCell ref="AC18:AH19"/>
    <mergeCell ref="AC20:AH21"/>
    <mergeCell ref="AC22:AH23"/>
    <mergeCell ref="AC24:AH25"/>
    <mergeCell ref="AC26:AH27"/>
    <mergeCell ref="AC28:AH29"/>
    <mergeCell ref="AC30:AH31"/>
    <mergeCell ref="AC32:AH33"/>
    <mergeCell ref="AC36:AH37"/>
    <mergeCell ref="AC46:AH47"/>
    <mergeCell ref="AC40:AH41"/>
    <mergeCell ref="AC44:AH45"/>
    <mergeCell ref="AC54:AH55"/>
    <mergeCell ref="AD38:AH38"/>
    <mergeCell ref="AG39:AH39"/>
    <mergeCell ref="AC34:AH35"/>
    <mergeCell ref="AC42:AH43"/>
  </mergeCells>
  <phoneticPr fontId="2"/>
  <dataValidations disablePrompts="1" count="1">
    <dataValidation type="list" allowBlank="1" showInputMessage="1" showErrorMessage="1" sqref="AA18:AB37 AA42:AB65" xr:uid="{609CA91A-098D-4912-A605-2EE671AB49C6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showInputMessage="1" showErrorMessage="1" errorTitle="注意" error="リストにない部署となっております_x000a_よろしいでしょうか" xr:uid="{01038A4B-855E-4211-8764-DD2A0923E394}">
          <x14:formula1>
            <xm:f>リスト!$A$2:$A$9</xm:f>
          </x14:formula1>
          <xm:sqref>B4:K5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5A2B-1B5E-4242-A3CD-9F2AC2188FE6}">
  <sheetPr codeName="Sheet11">
    <tabColor theme="0" tint="-0.34998626667073579"/>
  </sheetPr>
  <dimension ref="A1:AI114"/>
  <sheetViews>
    <sheetView view="pageBreakPreview" topLeftCell="A13" zoomScaleNormal="100" zoomScaleSheetLayoutView="100" workbookViewId="0">
      <selection activeCell="W1" sqref="W1:Z2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799" t="s">
        <v>131</v>
      </c>
      <c r="AA10" s="799"/>
      <c r="AB10" s="799"/>
      <c r="AC10" s="799"/>
      <c r="AD10" s="799"/>
      <c r="AE10" s="799"/>
      <c r="AF10" s="799"/>
      <c r="AG10" s="799"/>
      <c r="AH10" s="800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799"/>
      <c r="AA11" s="799"/>
      <c r="AB11" s="799"/>
      <c r="AC11" s="799"/>
      <c r="AD11" s="799"/>
      <c r="AE11" s="799"/>
      <c r="AF11" s="799"/>
      <c r="AG11" s="799"/>
      <c r="AH11" s="800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+$AE$37</f>
        <v>992770200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s="145" customFormat="1" ht="14.85" customHeight="1" x14ac:dyDescent="0.4">
      <c r="A15" s="725" t="s">
        <v>76</v>
      </c>
      <c r="B15" s="725" t="s">
        <v>65</v>
      </c>
      <c r="C15" s="727" t="s">
        <v>83</v>
      </c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9"/>
      <c r="O15" s="733" t="s">
        <v>77</v>
      </c>
      <c r="P15" s="734"/>
      <c r="Q15" s="733" t="s">
        <v>78</v>
      </c>
      <c r="R15" s="734"/>
      <c r="S15" s="733" t="s">
        <v>79</v>
      </c>
      <c r="T15" s="737"/>
      <c r="U15" s="737"/>
      <c r="V15" s="734"/>
      <c r="W15" s="733" t="s">
        <v>80</v>
      </c>
      <c r="X15" s="737"/>
      <c r="Y15" s="737"/>
      <c r="Z15" s="734"/>
      <c r="AA15" s="753" t="s">
        <v>81</v>
      </c>
      <c r="AB15" s="754"/>
      <c r="AC15" s="733" t="s">
        <v>106</v>
      </c>
      <c r="AD15" s="737"/>
      <c r="AE15" s="737"/>
      <c r="AF15" s="737"/>
      <c r="AG15" s="737"/>
      <c r="AH15" s="734"/>
    </row>
    <row r="16" spans="1:34" s="145" customFormat="1" ht="14.85" customHeight="1" x14ac:dyDescent="0.4">
      <c r="A16" s="726"/>
      <c r="B16" s="726"/>
      <c r="C16" s="730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2"/>
      <c r="O16" s="735"/>
      <c r="P16" s="736"/>
      <c r="Q16" s="735"/>
      <c r="R16" s="736"/>
      <c r="S16" s="735"/>
      <c r="T16" s="738"/>
      <c r="U16" s="738"/>
      <c r="V16" s="736"/>
      <c r="W16" s="735"/>
      <c r="X16" s="738"/>
      <c r="Y16" s="738"/>
      <c r="Z16" s="736"/>
      <c r="AA16" s="755"/>
      <c r="AB16" s="756"/>
      <c r="AC16" s="735"/>
      <c r="AD16" s="738"/>
      <c r="AE16" s="738"/>
      <c r="AF16" s="738"/>
      <c r="AG16" s="738"/>
      <c r="AH16" s="736"/>
    </row>
    <row r="17" spans="1:35" s="207" customFormat="1" ht="14.85" customHeight="1" x14ac:dyDescent="0.15">
      <c r="A17" s="724">
        <v>10</v>
      </c>
      <c r="B17" s="623">
        <v>16</v>
      </c>
      <c r="C17" s="625" t="s">
        <v>108</v>
      </c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7"/>
      <c r="O17" s="587">
        <v>1</v>
      </c>
      <c r="P17" s="588"/>
      <c r="Q17" s="591" t="s">
        <v>82</v>
      </c>
      <c r="R17" s="592"/>
      <c r="S17" s="766">
        <v>900000000</v>
      </c>
      <c r="T17" s="767"/>
      <c r="U17" s="767"/>
      <c r="V17" s="768"/>
      <c r="W17" s="766">
        <f>+$S17*$O17</f>
        <v>900000000</v>
      </c>
      <c r="X17" s="767"/>
      <c r="Y17" s="767"/>
      <c r="Z17" s="768"/>
      <c r="AA17" s="601">
        <v>0.1</v>
      </c>
      <c r="AB17" s="757"/>
      <c r="AC17" s="779"/>
      <c r="AD17" s="780"/>
      <c r="AE17" s="780"/>
      <c r="AF17" s="780"/>
      <c r="AG17" s="780"/>
      <c r="AH17" s="781"/>
      <c r="AI17" s="241"/>
    </row>
    <row r="18" spans="1:35" s="207" customFormat="1" ht="14.85" customHeight="1" x14ac:dyDescent="0.15">
      <c r="A18" s="722"/>
      <c r="B18" s="624"/>
      <c r="C18" s="628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30"/>
      <c r="O18" s="589"/>
      <c r="P18" s="590"/>
      <c r="Q18" s="593"/>
      <c r="R18" s="594"/>
      <c r="S18" s="769"/>
      <c r="T18" s="770"/>
      <c r="U18" s="770"/>
      <c r="V18" s="771"/>
      <c r="W18" s="769"/>
      <c r="X18" s="770"/>
      <c r="Y18" s="770"/>
      <c r="Z18" s="771"/>
      <c r="AA18" s="758"/>
      <c r="AB18" s="759"/>
      <c r="AC18" s="782"/>
      <c r="AD18" s="783"/>
      <c r="AE18" s="783"/>
      <c r="AF18" s="783"/>
      <c r="AG18" s="783"/>
      <c r="AH18" s="784"/>
      <c r="AI18" s="241"/>
    </row>
    <row r="19" spans="1:35" s="207" customFormat="1" ht="14.85" customHeight="1" x14ac:dyDescent="0.15">
      <c r="A19" s="724">
        <v>10</v>
      </c>
      <c r="B19" s="623">
        <v>16</v>
      </c>
      <c r="C19" s="625" t="s">
        <v>126</v>
      </c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7"/>
      <c r="O19" s="587">
        <v>1</v>
      </c>
      <c r="P19" s="588"/>
      <c r="Q19" s="591" t="s">
        <v>82</v>
      </c>
      <c r="R19" s="592"/>
      <c r="S19" s="766">
        <v>1600000</v>
      </c>
      <c r="T19" s="767"/>
      <c r="U19" s="767"/>
      <c r="V19" s="768"/>
      <c r="W19" s="766">
        <f>+$S19*$O19</f>
        <v>1600000</v>
      </c>
      <c r="X19" s="767"/>
      <c r="Y19" s="767"/>
      <c r="Z19" s="768"/>
      <c r="AA19" s="601">
        <v>0.1</v>
      </c>
      <c r="AB19" s="757"/>
      <c r="AC19" s="779"/>
      <c r="AD19" s="780"/>
      <c r="AE19" s="780"/>
      <c r="AF19" s="780"/>
      <c r="AG19" s="780"/>
      <c r="AH19" s="781"/>
      <c r="AI19" s="241"/>
    </row>
    <row r="20" spans="1:35" s="207" customFormat="1" ht="14.85" customHeight="1" x14ac:dyDescent="0.15">
      <c r="A20" s="722"/>
      <c r="B20" s="624"/>
      <c r="C20" s="628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30"/>
      <c r="O20" s="589"/>
      <c r="P20" s="590"/>
      <c r="Q20" s="593"/>
      <c r="R20" s="594"/>
      <c r="S20" s="769"/>
      <c r="T20" s="770"/>
      <c r="U20" s="770"/>
      <c r="V20" s="771"/>
      <c r="W20" s="769"/>
      <c r="X20" s="770"/>
      <c r="Y20" s="770"/>
      <c r="Z20" s="771"/>
      <c r="AA20" s="758"/>
      <c r="AB20" s="759"/>
      <c r="AC20" s="782"/>
      <c r="AD20" s="783"/>
      <c r="AE20" s="783"/>
      <c r="AF20" s="783"/>
      <c r="AG20" s="783"/>
      <c r="AH20" s="784"/>
      <c r="AI20" s="241"/>
    </row>
    <row r="21" spans="1:35" s="207" customFormat="1" ht="14.85" customHeight="1" x14ac:dyDescent="0.15">
      <c r="A21" s="724">
        <v>10</v>
      </c>
      <c r="B21" s="623">
        <v>16</v>
      </c>
      <c r="C21" s="625" t="s">
        <v>127</v>
      </c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587">
        <v>100</v>
      </c>
      <c r="P21" s="588"/>
      <c r="Q21" s="591" t="s">
        <v>128</v>
      </c>
      <c r="R21" s="592"/>
      <c r="S21" s="766">
        <v>9000</v>
      </c>
      <c r="T21" s="767"/>
      <c r="U21" s="767"/>
      <c r="V21" s="768"/>
      <c r="W21" s="766">
        <f>+$S21*$O21</f>
        <v>900000</v>
      </c>
      <c r="X21" s="767"/>
      <c r="Y21" s="767"/>
      <c r="Z21" s="768"/>
      <c r="AA21" s="601">
        <v>0.1</v>
      </c>
      <c r="AB21" s="757"/>
      <c r="AC21" s="779"/>
      <c r="AD21" s="780"/>
      <c r="AE21" s="780"/>
      <c r="AF21" s="780"/>
      <c r="AG21" s="780"/>
      <c r="AH21" s="781"/>
      <c r="AI21" s="241"/>
    </row>
    <row r="22" spans="1:35" s="207" customFormat="1" ht="14.85" customHeight="1" x14ac:dyDescent="0.15">
      <c r="A22" s="722"/>
      <c r="B22" s="624"/>
      <c r="C22" s="628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30"/>
      <c r="O22" s="589"/>
      <c r="P22" s="590"/>
      <c r="Q22" s="593"/>
      <c r="R22" s="594"/>
      <c r="S22" s="769"/>
      <c r="T22" s="770"/>
      <c r="U22" s="770"/>
      <c r="V22" s="771"/>
      <c r="W22" s="769"/>
      <c r="X22" s="770"/>
      <c r="Y22" s="770"/>
      <c r="Z22" s="771"/>
      <c r="AA22" s="758"/>
      <c r="AB22" s="759"/>
      <c r="AC22" s="782"/>
      <c r="AD22" s="783"/>
      <c r="AE22" s="783"/>
      <c r="AF22" s="783"/>
      <c r="AG22" s="783"/>
      <c r="AH22" s="784"/>
      <c r="AI22" s="241"/>
    </row>
    <row r="23" spans="1:35" s="207" customFormat="1" ht="14.85" customHeight="1" x14ac:dyDescent="0.15">
      <c r="A23" s="623">
        <v>10</v>
      </c>
      <c r="B23" s="623">
        <v>16</v>
      </c>
      <c r="C23" s="625" t="s">
        <v>124</v>
      </c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7"/>
      <c r="O23" s="587">
        <v>1</v>
      </c>
      <c r="P23" s="588"/>
      <c r="Q23" s="591" t="s">
        <v>82</v>
      </c>
      <c r="R23" s="592"/>
      <c r="S23" s="766">
        <v>15000</v>
      </c>
      <c r="T23" s="767"/>
      <c r="U23" s="767"/>
      <c r="V23" s="768"/>
      <c r="W23" s="766">
        <f>+$S23*$O23</f>
        <v>15000</v>
      </c>
      <c r="X23" s="767"/>
      <c r="Y23" s="767"/>
      <c r="Z23" s="768"/>
      <c r="AA23" s="601">
        <v>0.08</v>
      </c>
      <c r="AB23" s="757"/>
      <c r="AC23" s="779"/>
      <c r="AD23" s="780"/>
      <c r="AE23" s="780"/>
      <c r="AF23" s="780"/>
      <c r="AG23" s="780"/>
      <c r="AH23" s="781"/>
      <c r="AI23" s="241"/>
    </row>
    <row r="24" spans="1:35" s="207" customFormat="1" ht="14.85" customHeight="1" x14ac:dyDescent="0.15">
      <c r="A24" s="624"/>
      <c r="B24" s="624"/>
      <c r="C24" s="628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30"/>
      <c r="O24" s="589"/>
      <c r="P24" s="590"/>
      <c r="Q24" s="593"/>
      <c r="R24" s="594"/>
      <c r="S24" s="769"/>
      <c r="T24" s="770"/>
      <c r="U24" s="770"/>
      <c r="V24" s="771"/>
      <c r="W24" s="769"/>
      <c r="X24" s="770"/>
      <c r="Y24" s="770"/>
      <c r="Z24" s="771"/>
      <c r="AA24" s="758"/>
      <c r="AB24" s="759"/>
      <c r="AC24" s="782"/>
      <c r="AD24" s="783"/>
      <c r="AE24" s="783"/>
      <c r="AF24" s="783"/>
      <c r="AG24" s="783"/>
      <c r="AH24" s="784"/>
      <c r="AI24" s="241"/>
    </row>
    <row r="25" spans="1:35" s="207" customFormat="1" ht="14.85" customHeight="1" x14ac:dyDescent="0.15">
      <c r="A25" s="724">
        <v>10</v>
      </c>
      <c r="B25" s="623">
        <v>16</v>
      </c>
      <c r="C25" s="625" t="s">
        <v>125</v>
      </c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7"/>
      <c r="O25" s="587">
        <v>1</v>
      </c>
      <c r="P25" s="588"/>
      <c r="Q25" s="591" t="s">
        <v>82</v>
      </c>
      <c r="R25" s="592"/>
      <c r="S25" s="766">
        <v>4000</v>
      </c>
      <c r="T25" s="767"/>
      <c r="U25" s="767"/>
      <c r="V25" s="768"/>
      <c r="W25" s="766">
        <f>+$S25*$O25</f>
        <v>4000</v>
      </c>
      <c r="X25" s="767"/>
      <c r="Y25" s="767"/>
      <c r="Z25" s="768"/>
      <c r="AA25" s="605" t="s">
        <v>97</v>
      </c>
      <c r="AB25" s="606"/>
      <c r="AC25" s="779"/>
      <c r="AD25" s="780"/>
      <c r="AE25" s="780"/>
      <c r="AF25" s="780"/>
      <c r="AG25" s="780"/>
      <c r="AH25" s="781"/>
      <c r="AI25" s="241"/>
    </row>
    <row r="26" spans="1:35" s="207" customFormat="1" ht="14.85" customHeight="1" x14ac:dyDescent="0.15">
      <c r="A26" s="722"/>
      <c r="B26" s="624"/>
      <c r="C26" s="628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589"/>
      <c r="P26" s="590"/>
      <c r="Q26" s="593"/>
      <c r="R26" s="594"/>
      <c r="S26" s="769"/>
      <c r="T26" s="770"/>
      <c r="U26" s="770"/>
      <c r="V26" s="771"/>
      <c r="W26" s="769"/>
      <c r="X26" s="770"/>
      <c r="Y26" s="770"/>
      <c r="Z26" s="771"/>
      <c r="AA26" s="607"/>
      <c r="AB26" s="608"/>
      <c r="AC26" s="782"/>
      <c r="AD26" s="783"/>
      <c r="AE26" s="783"/>
      <c r="AF26" s="783"/>
      <c r="AG26" s="783"/>
      <c r="AH26" s="784"/>
      <c r="AI26" s="241"/>
    </row>
    <row r="27" spans="1:35" s="207" customFormat="1" ht="14.85" customHeight="1" x14ac:dyDescent="0.15">
      <c r="A27" s="623"/>
      <c r="B27" s="623"/>
      <c r="C27" s="625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7"/>
      <c r="O27" s="587"/>
      <c r="P27" s="588"/>
      <c r="Q27" s="609"/>
      <c r="R27" s="610"/>
      <c r="S27" s="766"/>
      <c r="T27" s="767"/>
      <c r="U27" s="767"/>
      <c r="V27" s="768"/>
      <c r="W27" s="766">
        <f>+$S27*$O27</f>
        <v>0</v>
      </c>
      <c r="X27" s="767"/>
      <c r="Y27" s="767"/>
      <c r="Z27" s="768"/>
      <c r="AA27" s="619" t="s">
        <v>129</v>
      </c>
      <c r="AB27" s="620"/>
      <c r="AC27" s="785"/>
      <c r="AD27" s="786"/>
      <c r="AE27" s="786"/>
      <c r="AF27" s="786"/>
      <c r="AG27" s="786"/>
      <c r="AH27" s="787"/>
      <c r="AI27" s="242"/>
    </row>
    <row r="28" spans="1:35" s="207" customFormat="1" ht="14.85" customHeight="1" x14ac:dyDescent="0.15">
      <c r="A28" s="624"/>
      <c r="B28" s="624"/>
      <c r="C28" s="628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30"/>
      <c r="O28" s="589"/>
      <c r="P28" s="590"/>
      <c r="Q28" s="611"/>
      <c r="R28" s="612"/>
      <c r="S28" s="769"/>
      <c r="T28" s="770"/>
      <c r="U28" s="770"/>
      <c r="V28" s="771"/>
      <c r="W28" s="769"/>
      <c r="X28" s="770"/>
      <c r="Y28" s="770"/>
      <c r="Z28" s="771"/>
      <c r="AA28" s="621"/>
      <c r="AB28" s="622"/>
      <c r="AC28" s="788"/>
      <c r="AD28" s="789"/>
      <c r="AE28" s="789"/>
      <c r="AF28" s="789"/>
      <c r="AG28" s="789"/>
      <c r="AH28" s="790"/>
      <c r="AI28" s="242"/>
    </row>
    <row r="29" spans="1:35" ht="14.85" customHeight="1" x14ac:dyDescent="0.2">
      <c r="A29" s="17"/>
      <c r="B29" s="17"/>
      <c r="C29" s="17"/>
      <c r="D29" s="17"/>
      <c r="E29" s="18"/>
      <c r="F29" s="17"/>
      <c r="G29" s="17"/>
      <c r="H29" s="17"/>
      <c r="I29" s="17"/>
      <c r="J29" s="18"/>
      <c r="K29" s="17"/>
      <c r="L29" s="17"/>
      <c r="M29" s="17"/>
      <c r="N29" s="17"/>
      <c r="O29" s="135"/>
      <c r="P29" s="136"/>
      <c r="Q29" s="136"/>
      <c r="R29" s="153"/>
      <c r="S29" s="154"/>
      <c r="T29" s="154"/>
      <c r="U29" s="154"/>
      <c r="V29" s="154"/>
      <c r="W29" s="155"/>
      <c r="X29" s="155"/>
      <c r="Y29" s="155"/>
      <c r="Z29" s="155"/>
      <c r="AA29" s="155"/>
      <c r="AB29" s="156"/>
      <c r="AC29" s="156"/>
      <c r="AD29" s="156"/>
      <c r="AE29" s="156"/>
      <c r="AF29" s="156"/>
      <c r="AG29" s="81"/>
      <c r="AH29" s="81"/>
    </row>
    <row r="30" spans="1:35" ht="14.85" customHeight="1" x14ac:dyDescent="0.4">
      <c r="A30" s="20"/>
      <c r="B30" s="2"/>
      <c r="C30" s="20"/>
      <c r="D30" s="2"/>
      <c r="E30" s="2"/>
      <c r="F30" s="20"/>
      <c r="G30" s="2"/>
      <c r="H30" s="20"/>
      <c r="I30" s="2"/>
      <c r="J30" s="2"/>
      <c r="K30" s="17"/>
      <c r="L30" s="17"/>
      <c r="M30" s="17"/>
      <c r="N30" s="17"/>
      <c r="O30" s="2"/>
      <c r="P30" s="2"/>
      <c r="Q30" s="2"/>
      <c r="R30" s="2"/>
      <c r="S30" s="513"/>
      <c r="T30" s="514"/>
      <c r="U30" s="514"/>
      <c r="V30" s="515"/>
      <c r="W30" s="228" t="s">
        <v>80</v>
      </c>
      <c r="X30" s="229"/>
      <c r="Y30" s="229"/>
      <c r="Z30" s="229"/>
      <c r="AA30" s="230" t="s">
        <v>35</v>
      </c>
      <c r="AB30" s="231"/>
      <c r="AC30" s="231"/>
      <c r="AD30" s="232"/>
      <c r="AE30" s="228" t="s">
        <v>87</v>
      </c>
      <c r="AF30" s="229"/>
      <c r="AG30" s="228"/>
      <c r="AH30" s="233"/>
    </row>
    <row r="31" spans="1:35" ht="14.85" customHeight="1" x14ac:dyDescent="0.15">
      <c r="A31" s="66"/>
      <c r="B31" s="66"/>
      <c r="C31" s="66"/>
      <c r="D31" s="2"/>
      <c r="E31" s="2"/>
      <c r="F31" s="2"/>
      <c r="G31" s="2"/>
      <c r="H31" s="2"/>
      <c r="I31" s="2"/>
      <c r="J31" s="2"/>
      <c r="K31" s="20"/>
      <c r="L31" s="2"/>
      <c r="M31" s="20"/>
      <c r="N31" s="2"/>
      <c r="O31" s="67"/>
      <c r="P31" s="67"/>
      <c r="Q31" s="67"/>
      <c r="R31" s="67"/>
      <c r="S31" s="760" t="s">
        <v>85</v>
      </c>
      <c r="T31" s="761"/>
      <c r="U31" s="761"/>
      <c r="V31" s="762"/>
      <c r="W31" s="595">
        <f>SUMIF($AA$17:$AB$28,10%,$W$17:$Z$28)</f>
        <v>902500000</v>
      </c>
      <c r="X31" s="596"/>
      <c r="Y31" s="596"/>
      <c r="Z31" s="597"/>
      <c r="AA31" s="595">
        <f>ROUND(SUMIF($AA$17:$AB$28,10%,$W$17:$Z$28)*10%,0)</f>
        <v>90250000</v>
      </c>
      <c r="AB31" s="596"/>
      <c r="AC31" s="596"/>
      <c r="AD31" s="597"/>
      <c r="AE31" s="595">
        <f>+$W$31+$AA$31</f>
        <v>992750000</v>
      </c>
      <c r="AF31" s="596"/>
      <c r="AG31" s="596"/>
      <c r="AH31" s="597"/>
    </row>
    <row r="32" spans="1:35" ht="14.85" customHeight="1" x14ac:dyDescent="0.15">
      <c r="A32" s="68"/>
      <c r="B32" s="6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67"/>
      <c r="P32" s="67"/>
      <c r="Q32" s="67"/>
      <c r="R32" s="67"/>
      <c r="S32" s="763"/>
      <c r="T32" s="764"/>
      <c r="U32" s="764"/>
      <c r="V32" s="765"/>
      <c r="W32" s="598"/>
      <c r="X32" s="599"/>
      <c r="Y32" s="599"/>
      <c r="Z32" s="600"/>
      <c r="AA32" s="598"/>
      <c r="AB32" s="599"/>
      <c r="AC32" s="599"/>
      <c r="AD32" s="600"/>
      <c r="AE32" s="598"/>
      <c r="AF32" s="599"/>
      <c r="AG32" s="599"/>
      <c r="AH32" s="600"/>
    </row>
    <row r="33" spans="1:34" ht="14.85" customHeight="1" x14ac:dyDescent="0.15">
      <c r="A33" s="68"/>
      <c r="B33" s="70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760" t="s">
        <v>86</v>
      </c>
      <c r="T33" s="761"/>
      <c r="U33" s="761"/>
      <c r="V33" s="762"/>
      <c r="W33" s="595">
        <f>SUMIF($AA$17:$AB$28,8%,$W$17:$Z$28)</f>
        <v>15000</v>
      </c>
      <c r="X33" s="596"/>
      <c r="Y33" s="596"/>
      <c r="Z33" s="597"/>
      <c r="AA33" s="595">
        <f>ROUND(SUMIF($AA$17:$AB$28,8%,$W$17:$Z$28)*8%,0)</f>
        <v>1200</v>
      </c>
      <c r="AB33" s="596"/>
      <c r="AC33" s="596"/>
      <c r="AD33" s="597"/>
      <c r="AE33" s="595">
        <f>+$W$33+$AA$33</f>
        <v>16200</v>
      </c>
      <c r="AF33" s="596"/>
      <c r="AG33" s="596"/>
      <c r="AH33" s="597"/>
    </row>
    <row r="34" spans="1:34" ht="14.85" customHeight="1" x14ac:dyDescent="0.15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763"/>
      <c r="T34" s="764"/>
      <c r="U34" s="764"/>
      <c r="V34" s="765"/>
      <c r="W34" s="598"/>
      <c r="X34" s="599"/>
      <c r="Y34" s="599"/>
      <c r="Z34" s="600"/>
      <c r="AA34" s="598"/>
      <c r="AB34" s="599"/>
      <c r="AC34" s="599"/>
      <c r="AD34" s="600"/>
      <c r="AE34" s="598"/>
      <c r="AF34" s="599"/>
      <c r="AG34" s="599"/>
      <c r="AH34" s="600"/>
    </row>
    <row r="35" spans="1:34" ht="14.85" customHeight="1" x14ac:dyDescent="0.15">
      <c r="A35" s="68"/>
      <c r="B35" s="6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760" t="s">
        <v>84</v>
      </c>
      <c r="T35" s="761"/>
      <c r="U35" s="761"/>
      <c r="V35" s="762"/>
      <c r="W35" s="595">
        <f>SUMIF($AA$17:$AB$28,"非",$W$17:$Z$28)</f>
        <v>4000</v>
      </c>
      <c r="X35" s="596"/>
      <c r="Y35" s="596"/>
      <c r="Z35" s="597"/>
      <c r="AA35" s="766">
        <v>0</v>
      </c>
      <c r="AB35" s="767"/>
      <c r="AC35" s="767"/>
      <c r="AD35" s="768"/>
      <c r="AE35" s="595">
        <f>+$W$35+$AA$35</f>
        <v>4000</v>
      </c>
      <c r="AF35" s="596"/>
      <c r="AG35" s="596"/>
      <c r="AH35" s="597"/>
    </row>
    <row r="36" spans="1:34" ht="14.85" customHeight="1" thickBot="1" x14ac:dyDescent="0.2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801"/>
      <c r="T36" s="802"/>
      <c r="U36" s="802"/>
      <c r="V36" s="803"/>
      <c r="W36" s="804"/>
      <c r="X36" s="805"/>
      <c r="Y36" s="805"/>
      <c r="Z36" s="806"/>
      <c r="AA36" s="807"/>
      <c r="AB36" s="808"/>
      <c r="AC36" s="808"/>
      <c r="AD36" s="809"/>
      <c r="AE36" s="804"/>
      <c r="AF36" s="805"/>
      <c r="AG36" s="805"/>
      <c r="AH36" s="806"/>
    </row>
    <row r="37" spans="1:34" ht="14.8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810" t="s">
        <v>113</v>
      </c>
      <c r="T37" s="811"/>
      <c r="U37" s="811"/>
      <c r="V37" s="811"/>
      <c r="W37" s="814">
        <f>SUM($W$31:$Z$36)</f>
        <v>902519000</v>
      </c>
      <c r="X37" s="814"/>
      <c r="Y37" s="814"/>
      <c r="Z37" s="814"/>
      <c r="AA37" s="814">
        <f>SUM($AA$31:$AD$36)</f>
        <v>90251200</v>
      </c>
      <c r="AB37" s="814"/>
      <c r="AC37" s="814"/>
      <c r="AD37" s="814"/>
      <c r="AE37" s="814">
        <f>SUM($AE$31:$AH$36)</f>
        <v>992770200</v>
      </c>
      <c r="AF37" s="814"/>
      <c r="AG37" s="814"/>
      <c r="AH37" s="816"/>
    </row>
    <row r="38" spans="1:34" ht="15" customHeight="1" thickBot="1" x14ac:dyDescent="0.2">
      <c r="A38" s="245" t="s">
        <v>112</v>
      </c>
      <c r="B38" s="245"/>
      <c r="C38" s="245"/>
      <c r="D38" s="245"/>
      <c r="E38" s="245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812"/>
      <c r="T38" s="813"/>
      <c r="U38" s="813"/>
      <c r="V38" s="813"/>
      <c r="W38" s="815"/>
      <c r="X38" s="815"/>
      <c r="Y38" s="815"/>
      <c r="Z38" s="815"/>
      <c r="AA38" s="815"/>
      <c r="AB38" s="815"/>
      <c r="AC38" s="815"/>
      <c r="AD38" s="815"/>
      <c r="AE38" s="815"/>
      <c r="AF38" s="815"/>
      <c r="AG38" s="815"/>
      <c r="AH38" s="817"/>
    </row>
    <row r="39" spans="1:34" ht="14.85" customHeight="1" x14ac:dyDescent="0.4">
      <c r="A39" s="534" t="s">
        <v>92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</row>
    <row r="40" spans="1:34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</row>
    <row r="41" spans="1:34" ht="14.85" customHeight="1" x14ac:dyDescent="0.15">
      <c r="A41" s="160" t="s">
        <v>58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81" t="s">
        <v>63</v>
      </c>
      <c r="AC41" s="487">
        <f>+$AC$3</f>
        <v>6</v>
      </c>
      <c r="AD41" s="487"/>
      <c r="AE41" s="81" t="s">
        <v>64</v>
      </c>
      <c r="AF41" s="487">
        <f>+$AF$3</f>
        <v>5</v>
      </c>
      <c r="AG41" s="487"/>
      <c r="AH41" s="81" t="s">
        <v>65</v>
      </c>
    </row>
    <row r="42" spans="1:34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535" t="str">
        <f>+$AA$4</f>
        <v>82402</v>
      </c>
      <c r="AB42" s="535"/>
      <c r="AC42" s="535"/>
      <c r="AD42" s="535"/>
      <c r="AE42" s="535"/>
      <c r="AF42" s="535"/>
      <c r="AG42" s="535"/>
      <c r="AH42" s="536"/>
    </row>
    <row r="43" spans="1:34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537"/>
      <c r="AB43" s="537"/>
      <c r="AC43" s="537"/>
      <c r="AD43" s="537"/>
      <c r="AE43" s="537"/>
      <c r="AF43" s="537"/>
      <c r="AG43" s="537"/>
      <c r="AH43" s="538"/>
    </row>
    <row r="44" spans="1:34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545" t="s">
        <v>91</v>
      </c>
      <c r="X44" s="546"/>
      <c r="Y44" s="546"/>
      <c r="Z44" s="547"/>
      <c r="AA44" s="773">
        <f>+$AA$6</f>
        <v>1234567890123</v>
      </c>
      <c r="AB44" s="773"/>
      <c r="AC44" s="773"/>
      <c r="AD44" s="773"/>
      <c r="AE44" s="773"/>
      <c r="AF44" s="773"/>
      <c r="AG44" s="773"/>
      <c r="AH44" s="774"/>
    </row>
    <row r="45" spans="1:34" ht="14.85" customHeight="1" x14ac:dyDescent="0.15">
      <c r="A45" s="179" t="s">
        <v>60</v>
      </c>
      <c r="B45" s="124"/>
      <c r="C45" s="125"/>
      <c r="D45" s="125"/>
      <c r="E45" s="505" t="str">
        <f>+$E$7</f>
        <v>SD2100017</v>
      </c>
      <c r="F45" s="505"/>
      <c r="G45" s="505"/>
      <c r="H45" s="505"/>
      <c r="I45" s="505"/>
      <c r="J45" s="505"/>
      <c r="K45" s="505"/>
      <c r="L45" s="506"/>
      <c r="M45" s="2"/>
      <c r="N45" s="122"/>
      <c r="O45" s="130"/>
      <c r="P45" s="130"/>
      <c r="Q45" s="130"/>
      <c r="R45" s="130"/>
      <c r="T45" s="9"/>
      <c r="V45" s="96"/>
      <c r="W45" s="548"/>
      <c r="X45" s="549"/>
      <c r="Y45" s="549"/>
      <c r="Z45" s="550"/>
      <c r="AA45" s="775"/>
      <c r="AB45" s="775"/>
      <c r="AC45" s="775"/>
      <c r="AD45" s="775"/>
      <c r="AE45" s="775"/>
      <c r="AF45" s="775"/>
      <c r="AG45" s="775"/>
      <c r="AH45" s="776"/>
    </row>
    <row r="46" spans="1:34" ht="14.85" customHeight="1" x14ac:dyDescent="0.15">
      <c r="A46" s="149"/>
      <c r="B46" s="121"/>
      <c r="C46" s="127"/>
      <c r="D46" s="127"/>
      <c r="E46" s="507"/>
      <c r="F46" s="507"/>
      <c r="G46" s="507"/>
      <c r="H46" s="507"/>
      <c r="I46" s="507"/>
      <c r="J46" s="507"/>
      <c r="K46" s="507"/>
      <c r="L46" s="508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9"/>
    </row>
    <row r="47" spans="1:34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H47" s="96"/>
    </row>
    <row r="48" spans="1:34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株式会社〇〇工務店</v>
      </c>
      <c r="AA48" s="464"/>
      <c r="AB48" s="464"/>
      <c r="AC48" s="464"/>
      <c r="AD48" s="464"/>
      <c r="AE48" s="464"/>
      <c r="AF48" s="464"/>
      <c r="AG48" s="464"/>
      <c r="AH48" s="465"/>
    </row>
    <row r="49" spans="1:35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5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G50" s="163" t="s">
        <v>70</v>
      </c>
      <c r="AH50" s="96"/>
    </row>
    <row r="51" spans="1:35" ht="14.85" customHeight="1" x14ac:dyDescent="0.15">
      <c r="A51" s="173" t="s">
        <v>75</v>
      </c>
      <c r="B51" s="174"/>
      <c r="C51" s="174"/>
      <c r="D51" s="175"/>
      <c r="E51" s="480">
        <f>+$E$13</f>
        <v>992770200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H51" s="96"/>
    </row>
    <row r="52" spans="1:35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81" t="s">
        <v>73</v>
      </c>
      <c r="AD52" s="81"/>
      <c r="AE52" s="487" t="str">
        <f>+$AE$14</f>
        <v>昭和 太郎</v>
      </c>
      <c r="AF52" s="487"/>
      <c r="AG52" s="487"/>
      <c r="AH52" s="488"/>
    </row>
    <row r="53" spans="1:35" s="145" customFormat="1" ht="14.85" customHeight="1" x14ac:dyDescent="0.4">
      <c r="A53" s="725" t="s">
        <v>76</v>
      </c>
      <c r="B53" s="725" t="s">
        <v>65</v>
      </c>
      <c r="C53" s="727" t="s">
        <v>83</v>
      </c>
      <c r="D53" s="728"/>
      <c r="E53" s="728"/>
      <c r="F53" s="728"/>
      <c r="G53" s="728"/>
      <c r="H53" s="728"/>
      <c r="I53" s="728"/>
      <c r="J53" s="728"/>
      <c r="K53" s="728"/>
      <c r="L53" s="728"/>
      <c r="M53" s="728"/>
      <c r="N53" s="729"/>
      <c r="O53" s="733" t="s">
        <v>77</v>
      </c>
      <c r="P53" s="734"/>
      <c r="Q53" s="733" t="s">
        <v>78</v>
      </c>
      <c r="R53" s="734"/>
      <c r="S53" s="733" t="s">
        <v>79</v>
      </c>
      <c r="T53" s="737"/>
      <c r="U53" s="737"/>
      <c r="V53" s="734"/>
      <c r="W53" s="733" t="s">
        <v>80</v>
      </c>
      <c r="X53" s="737"/>
      <c r="Y53" s="737"/>
      <c r="Z53" s="734"/>
      <c r="AA53" s="753" t="s">
        <v>81</v>
      </c>
      <c r="AB53" s="754"/>
      <c r="AC53" s="733" t="s">
        <v>106</v>
      </c>
      <c r="AD53" s="737"/>
      <c r="AE53" s="737"/>
      <c r="AF53" s="737"/>
      <c r="AG53" s="737"/>
      <c r="AH53" s="734"/>
    </row>
    <row r="54" spans="1:35" s="145" customFormat="1" ht="14.85" customHeight="1" x14ac:dyDescent="0.4">
      <c r="A54" s="726"/>
      <c r="B54" s="726"/>
      <c r="C54" s="730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2"/>
      <c r="O54" s="735"/>
      <c r="P54" s="736"/>
      <c r="Q54" s="735"/>
      <c r="R54" s="736"/>
      <c r="S54" s="735"/>
      <c r="T54" s="738"/>
      <c r="U54" s="738"/>
      <c r="V54" s="736"/>
      <c r="W54" s="735"/>
      <c r="X54" s="738"/>
      <c r="Y54" s="738"/>
      <c r="Z54" s="736"/>
      <c r="AA54" s="755"/>
      <c r="AB54" s="756"/>
      <c r="AC54" s="735"/>
      <c r="AD54" s="738"/>
      <c r="AE54" s="738"/>
      <c r="AF54" s="738"/>
      <c r="AG54" s="738"/>
      <c r="AH54" s="736"/>
    </row>
    <row r="55" spans="1:35" s="207" customFormat="1" ht="14.85" customHeight="1" x14ac:dyDescent="0.15">
      <c r="A55" s="724">
        <f>+IF($A17="","",$A$17)</f>
        <v>10</v>
      </c>
      <c r="B55" s="724">
        <f>+IF($B17="","",$B$17)</f>
        <v>16</v>
      </c>
      <c r="C55" s="625" t="str">
        <f>+IF($C17="","",$C$17)</f>
        <v>道路工事一式〇〇
〇〇〇</v>
      </c>
      <c r="D55" s="626"/>
      <c r="E55" s="626"/>
      <c r="F55" s="626"/>
      <c r="G55" s="626"/>
      <c r="H55" s="626"/>
      <c r="I55" s="626"/>
      <c r="J55" s="626"/>
      <c r="K55" s="626"/>
      <c r="L55" s="626"/>
      <c r="M55" s="626"/>
      <c r="N55" s="627"/>
      <c r="O55" s="587">
        <f>+$O$17</f>
        <v>1</v>
      </c>
      <c r="P55" s="588"/>
      <c r="Q55" s="591" t="str">
        <f>+$Q$17</f>
        <v>式</v>
      </c>
      <c r="R55" s="592"/>
      <c r="S55" s="766">
        <f>+$S$17</f>
        <v>900000000</v>
      </c>
      <c r="T55" s="767"/>
      <c r="U55" s="767"/>
      <c r="V55" s="768"/>
      <c r="W55" s="766">
        <f>+$W$17</f>
        <v>900000000</v>
      </c>
      <c r="X55" s="767"/>
      <c r="Y55" s="767"/>
      <c r="Z55" s="768"/>
      <c r="AA55" s="601">
        <f>+$AA$17</f>
        <v>0.1</v>
      </c>
      <c r="AB55" s="757"/>
      <c r="AC55" s="779" t="str">
        <f>+IF(AC17="","",$AC$17)</f>
        <v/>
      </c>
      <c r="AD55" s="780"/>
      <c r="AE55" s="780"/>
      <c r="AF55" s="780"/>
      <c r="AG55" s="780"/>
      <c r="AH55" s="781"/>
      <c r="AI55" s="241"/>
    </row>
    <row r="56" spans="1:35" s="207" customFormat="1" ht="14.85" customHeight="1" x14ac:dyDescent="0.15">
      <c r="A56" s="722"/>
      <c r="B56" s="722"/>
      <c r="C56" s="628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30"/>
      <c r="O56" s="589"/>
      <c r="P56" s="590"/>
      <c r="Q56" s="593"/>
      <c r="R56" s="594"/>
      <c r="S56" s="769"/>
      <c r="T56" s="770"/>
      <c r="U56" s="770"/>
      <c r="V56" s="771"/>
      <c r="W56" s="769"/>
      <c r="X56" s="770"/>
      <c r="Y56" s="770"/>
      <c r="Z56" s="771"/>
      <c r="AA56" s="758"/>
      <c r="AB56" s="759"/>
      <c r="AC56" s="782"/>
      <c r="AD56" s="783"/>
      <c r="AE56" s="783"/>
      <c r="AF56" s="783"/>
      <c r="AG56" s="783"/>
      <c r="AH56" s="784"/>
      <c r="AI56" s="241"/>
    </row>
    <row r="57" spans="1:35" s="207" customFormat="1" ht="14.85" customHeight="1" x14ac:dyDescent="0.15">
      <c r="A57" s="724">
        <f>+IF($A19="","",$A$19)</f>
        <v>10</v>
      </c>
      <c r="B57" s="724">
        <f>+IF($B19="","",$B$19)</f>
        <v>16</v>
      </c>
      <c r="C57" s="625" t="str">
        <f>+IF($C19="","",$C$19)</f>
        <v>外注費</v>
      </c>
      <c r="D57" s="626"/>
      <c r="E57" s="626"/>
      <c r="F57" s="626"/>
      <c r="G57" s="626"/>
      <c r="H57" s="626"/>
      <c r="I57" s="626"/>
      <c r="J57" s="626"/>
      <c r="K57" s="626"/>
      <c r="L57" s="626"/>
      <c r="M57" s="626"/>
      <c r="N57" s="627"/>
      <c r="O57" s="587">
        <f>+$O$19</f>
        <v>1</v>
      </c>
      <c r="P57" s="588"/>
      <c r="Q57" s="591" t="str">
        <f>+$Q$19</f>
        <v>式</v>
      </c>
      <c r="R57" s="592"/>
      <c r="S57" s="766">
        <f>+$S$19</f>
        <v>1600000</v>
      </c>
      <c r="T57" s="767"/>
      <c r="U57" s="767"/>
      <c r="V57" s="768"/>
      <c r="W57" s="766">
        <f>+$W$19</f>
        <v>1600000</v>
      </c>
      <c r="X57" s="767"/>
      <c r="Y57" s="767"/>
      <c r="Z57" s="768"/>
      <c r="AA57" s="601">
        <f>+$AA$19</f>
        <v>0.1</v>
      </c>
      <c r="AB57" s="757"/>
      <c r="AC57" s="779" t="str">
        <f>+IF(AC19="","",$AC$19)</f>
        <v/>
      </c>
      <c r="AD57" s="780"/>
      <c r="AE57" s="780"/>
      <c r="AF57" s="780"/>
      <c r="AG57" s="780"/>
      <c r="AH57" s="781"/>
      <c r="AI57" s="241"/>
    </row>
    <row r="58" spans="1:35" s="207" customFormat="1" ht="14.85" customHeight="1" x14ac:dyDescent="0.15">
      <c r="A58" s="722"/>
      <c r="B58" s="722"/>
      <c r="C58" s="628"/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630"/>
      <c r="O58" s="589"/>
      <c r="P58" s="590"/>
      <c r="Q58" s="593"/>
      <c r="R58" s="594"/>
      <c r="S58" s="769"/>
      <c r="T58" s="770"/>
      <c r="U58" s="770"/>
      <c r="V58" s="771"/>
      <c r="W58" s="769"/>
      <c r="X58" s="770"/>
      <c r="Y58" s="770"/>
      <c r="Z58" s="771"/>
      <c r="AA58" s="758"/>
      <c r="AB58" s="759"/>
      <c r="AC58" s="782"/>
      <c r="AD58" s="783"/>
      <c r="AE58" s="783"/>
      <c r="AF58" s="783"/>
      <c r="AG58" s="783"/>
      <c r="AH58" s="784"/>
      <c r="AI58" s="241"/>
    </row>
    <row r="59" spans="1:35" s="207" customFormat="1" ht="14.85" customHeight="1" x14ac:dyDescent="0.15">
      <c r="A59" s="724">
        <f>+IF($A21="","",$A$21)</f>
        <v>10</v>
      </c>
      <c r="B59" s="724">
        <f>+IF($B21="","",$B$21)</f>
        <v>16</v>
      </c>
      <c r="C59" s="625" t="str">
        <f>+IF($C21="","",$C$21)</f>
        <v>材料費</v>
      </c>
      <c r="D59" s="626"/>
      <c r="E59" s="626"/>
      <c r="F59" s="626"/>
      <c r="G59" s="626"/>
      <c r="H59" s="626"/>
      <c r="I59" s="626"/>
      <c r="J59" s="626"/>
      <c r="K59" s="626"/>
      <c r="L59" s="626"/>
      <c r="M59" s="626"/>
      <c r="N59" s="627"/>
      <c r="O59" s="587">
        <f>+$O$21</f>
        <v>100</v>
      </c>
      <c r="P59" s="588"/>
      <c r="Q59" s="591" t="str">
        <f>+$Q$21</f>
        <v>ｋｇ</v>
      </c>
      <c r="R59" s="592"/>
      <c r="S59" s="766">
        <f>+$S$21</f>
        <v>9000</v>
      </c>
      <c r="T59" s="767"/>
      <c r="U59" s="767"/>
      <c r="V59" s="768"/>
      <c r="W59" s="766">
        <f>+$W$21</f>
        <v>900000</v>
      </c>
      <c r="X59" s="767"/>
      <c r="Y59" s="767"/>
      <c r="Z59" s="768"/>
      <c r="AA59" s="601">
        <f>+$AA$21</f>
        <v>0.1</v>
      </c>
      <c r="AB59" s="757"/>
      <c r="AC59" s="779" t="str">
        <f>+IF(AC21="","",$AC$21)</f>
        <v/>
      </c>
      <c r="AD59" s="780"/>
      <c r="AE59" s="780"/>
      <c r="AF59" s="780"/>
      <c r="AG59" s="780"/>
      <c r="AH59" s="781"/>
      <c r="AI59" s="241"/>
    </row>
    <row r="60" spans="1:35" s="207" customFormat="1" ht="14.85" customHeight="1" x14ac:dyDescent="0.15">
      <c r="A60" s="722"/>
      <c r="B60" s="722"/>
      <c r="C60" s="628"/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630"/>
      <c r="O60" s="589"/>
      <c r="P60" s="590"/>
      <c r="Q60" s="593"/>
      <c r="R60" s="594"/>
      <c r="S60" s="769"/>
      <c r="T60" s="770"/>
      <c r="U60" s="770"/>
      <c r="V60" s="771"/>
      <c r="W60" s="769"/>
      <c r="X60" s="770"/>
      <c r="Y60" s="770"/>
      <c r="Z60" s="771"/>
      <c r="AA60" s="758"/>
      <c r="AB60" s="759"/>
      <c r="AC60" s="782"/>
      <c r="AD60" s="783"/>
      <c r="AE60" s="783"/>
      <c r="AF60" s="783"/>
      <c r="AG60" s="783"/>
      <c r="AH60" s="784"/>
      <c r="AI60" s="241"/>
    </row>
    <row r="61" spans="1:35" s="207" customFormat="1" ht="14.85" customHeight="1" x14ac:dyDescent="0.15">
      <c r="A61" s="724">
        <f>+IF($A23="","",$A$23)</f>
        <v>10</v>
      </c>
      <c r="B61" s="724">
        <f>+IF($B23="","",$B$23)</f>
        <v>16</v>
      </c>
      <c r="C61" s="625" t="str">
        <f>+IF($C23="","",$C$23)</f>
        <v>飲料品代</v>
      </c>
      <c r="D61" s="626"/>
      <c r="E61" s="626"/>
      <c r="F61" s="626"/>
      <c r="G61" s="626"/>
      <c r="H61" s="626"/>
      <c r="I61" s="626"/>
      <c r="J61" s="626"/>
      <c r="K61" s="626"/>
      <c r="L61" s="626"/>
      <c r="M61" s="626"/>
      <c r="N61" s="627"/>
      <c r="O61" s="587">
        <f>+$O$23</f>
        <v>1</v>
      </c>
      <c r="P61" s="588"/>
      <c r="Q61" s="591" t="str">
        <f>+$Q$23</f>
        <v>式</v>
      </c>
      <c r="R61" s="592"/>
      <c r="S61" s="766">
        <f>+$S$23</f>
        <v>15000</v>
      </c>
      <c r="T61" s="767"/>
      <c r="U61" s="767"/>
      <c r="V61" s="768"/>
      <c r="W61" s="766">
        <f>+$W$23</f>
        <v>15000</v>
      </c>
      <c r="X61" s="767"/>
      <c r="Y61" s="767"/>
      <c r="Z61" s="768"/>
      <c r="AA61" s="601">
        <f>+$AA$23</f>
        <v>0.08</v>
      </c>
      <c r="AB61" s="757"/>
      <c r="AC61" s="779" t="str">
        <f>+IF(AC23="","",$AC$23)</f>
        <v/>
      </c>
      <c r="AD61" s="780"/>
      <c r="AE61" s="780"/>
      <c r="AF61" s="780"/>
      <c r="AG61" s="780"/>
      <c r="AH61" s="781"/>
      <c r="AI61" s="241"/>
    </row>
    <row r="62" spans="1:35" s="207" customFormat="1" ht="14.85" customHeight="1" x14ac:dyDescent="0.15">
      <c r="A62" s="722"/>
      <c r="B62" s="722"/>
      <c r="C62" s="628"/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30"/>
      <c r="O62" s="589"/>
      <c r="P62" s="590"/>
      <c r="Q62" s="593"/>
      <c r="R62" s="594"/>
      <c r="S62" s="769"/>
      <c r="T62" s="770"/>
      <c r="U62" s="770"/>
      <c r="V62" s="771"/>
      <c r="W62" s="769"/>
      <c r="X62" s="770"/>
      <c r="Y62" s="770"/>
      <c r="Z62" s="771"/>
      <c r="AA62" s="758"/>
      <c r="AB62" s="759"/>
      <c r="AC62" s="782"/>
      <c r="AD62" s="783"/>
      <c r="AE62" s="783"/>
      <c r="AF62" s="783"/>
      <c r="AG62" s="783"/>
      <c r="AH62" s="784"/>
      <c r="AI62" s="241"/>
    </row>
    <row r="63" spans="1:35" s="207" customFormat="1" ht="14.85" customHeight="1" x14ac:dyDescent="0.15">
      <c r="A63" s="724">
        <f>+IF($A25="","",$A$25)</f>
        <v>10</v>
      </c>
      <c r="B63" s="724">
        <f>+IF($B25="","",$B$25)</f>
        <v>16</v>
      </c>
      <c r="C63" s="625" t="str">
        <f>+IF($C25="","",$C$25)</f>
        <v>官庁手続印紙代</v>
      </c>
      <c r="D63" s="626"/>
      <c r="E63" s="626"/>
      <c r="F63" s="626"/>
      <c r="G63" s="626"/>
      <c r="H63" s="626"/>
      <c r="I63" s="626"/>
      <c r="J63" s="626"/>
      <c r="K63" s="626"/>
      <c r="L63" s="626"/>
      <c r="M63" s="626"/>
      <c r="N63" s="627"/>
      <c r="O63" s="587">
        <f>+$O$25</f>
        <v>1</v>
      </c>
      <c r="P63" s="588"/>
      <c r="Q63" s="591" t="str">
        <f>+$Q$25</f>
        <v>式</v>
      </c>
      <c r="R63" s="592"/>
      <c r="S63" s="766">
        <f>+$S$25</f>
        <v>4000</v>
      </c>
      <c r="T63" s="767"/>
      <c r="U63" s="767"/>
      <c r="V63" s="768"/>
      <c r="W63" s="766">
        <f>+$W$25</f>
        <v>4000</v>
      </c>
      <c r="X63" s="767"/>
      <c r="Y63" s="767"/>
      <c r="Z63" s="768"/>
      <c r="AA63" s="605" t="str">
        <f>+$AA$25</f>
        <v>非</v>
      </c>
      <c r="AB63" s="606"/>
      <c r="AC63" s="779" t="str">
        <f>+IF(AC25="","",$AC$25)</f>
        <v/>
      </c>
      <c r="AD63" s="780"/>
      <c r="AE63" s="780"/>
      <c r="AF63" s="780"/>
      <c r="AG63" s="780"/>
      <c r="AH63" s="781"/>
      <c r="AI63" s="241"/>
    </row>
    <row r="64" spans="1:35" s="207" customFormat="1" ht="14.85" customHeight="1" x14ac:dyDescent="0.15">
      <c r="A64" s="722"/>
      <c r="B64" s="722"/>
      <c r="C64" s="628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30"/>
      <c r="O64" s="589"/>
      <c r="P64" s="590"/>
      <c r="Q64" s="593"/>
      <c r="R64" s="594"/>
      <c r="S64" s="769"/>
      <c r="T64" s="770"/>
      <c r="U64" s="770"/>
      <c r="V64" s="771"/>
      <c r="W64" s="769"/>
      <c r="X64" s="770"/>
      <c r="Y64" s="770"/>
      <c r="Z64" s="771"/>
      <c r="AA64" s="607"/>
      <c r="AB64" s="608"/>
      <c r="AC64" s="782"/>
      <c r="AD64" s="783"/>
      <c r="AE64" s="783"/>
      <c r="AF64" s="783"/>
      <c r="AG64" s="783"/>
      <c r="AH64" s="784"/>
      <c r="AI64" s="241"/>
    </row>
    <row r="65" spans="1:35" s="207" customFormat="1" ht="14.85" customHeight="1" x14ac:dyDescent="0.15">
      <c r="A65" s="724" t="str">
        <f>+IF($A27="","",$A$27)</f>
        <v/>
      </c>
      <c r="B65" s="724" t="str">
        <f>+IF($B27="","",$B$27)</f>
        <v/>
      </c>
      <c r="C65" s="625" t="str">
        <f>+IF($C27="","",$C$27)</f>
        <v/>
      </c>
      <c r="D65" s="626"/>
      <c r="E65" s="626"/>
      <c r="F65" s="626"/>
      <c r="G65" s="626"/>
      <c r="H65" s="626"/>
      <c r="I65" s="626"/>
      <c r="J65" s="626"/>
      <c r="K65" s="626"/>
      <c r="L65" s="626"/>
      <c r="M65" s="626"/>
      <c r="N65" s="627"/>
      <c r="O65" s="587">
        <f>+$O$27</f>
        <v>0</v>
      </c>
      <c r="P65" s="588"/>
      <c r="Q65" s="609">
        <f>+$Q$27</f>
        <v>0</v>
      </c>
      <c r="R65" s="610"/>
      <c r="S65" s="766">
        <f>+$S$27</f>
        <v>0</v>
      </c>
      <c r="T65" s="767"/>
      <c r="U65" s="767"/>
      <c r="V65" s="768"/>
      <c r="W65" s="766">
        <f>+$W$27</f>
        <v>0</v>
      </c>
      <c r="X65" s="767"/>
      <c r="Y65" s="767"/>
      <c r="Z65" s="768"/>
      <c r="AA65" s="619" t="str">
        <f>+$AA$27</f>
        <v>　</v>
      </c>
      <c r="AB65" s="620"/>
      <c r="AC65" s="779" t="str">
        <f>+IF(AC27="","",$AC$27)</f>
        <v/>
      </c>
      <c r="AD65" s="780"/>
      <c r="AE65" s="780"/>
      <c r="AF65" s="780"/>
      <c r="AG65" s="780"/>
      <c r="AH65" s="781"/>
      <c r="AI65" s="242"/>
    </row>
    <row r="66" spans="1:35" s="207" customFormat="1" ht="14.85" customHeight="1" x14ac:dyDescent="0.15">
      <c r="A66" s="722"/>
      <c r="B66" s="722"/>
      <c r="C66" s="628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30"/>
      <c r="O66" s="589"/>
      <c r="P66" s="590"/>
      <c r="Q66" s="611"/>
      <c r="R66" s="612"/>
      <c r="S66" s="769"/>
      <c r="T66" s="770"/>
      <c r="U66" s="770"/>
      <c r="V66" s="771"/>
      <c r="W66" s="769"/>
      <c r="X66" s="770"/>
      <c r="Y66" s="770"/>
      <c r="Z66" s="771"/>
      <c r="AA66" s="621"/>
      <c r="AB66" s="622"/>
      <c r="AC66" s="782"/>
      <c r="AD66" s="783"/>
      <c r="AE66" s="783"/>
      <c r="AF66" s="783"/>
      <c r="AG66" s="783"/>
      <c r="AH66" s="784"/>
      <c r="AI66" s="242"/>
    </row>
    <row r="67" spans="1:35" ht="14.85" customHeight="1" x14ac:dyDescent="0.2">
      <c r="A67" s="17"/>
      <c r="B67" s="17"/>
      <c r="C67" s="17"/>
      <c r="D67" s="17"/>
      <c r="E67" s="18"/>
      <c r="F67" s="17"/>
      <c r="G67" s="17"/>
      <c r="H67" s="17"/>
      <c r="I67" s="17"/>
      <c r="J67" s="18"/>
      <c r="K67" s="17"/>
      <c r="L67" s="17"/>
      <c r="M67" s="17"/>
      <c r="N67" s="17"/>
      <c r="O67" s="135"/>
      <c r="P67" s="136"/>
      <c r="Q67" s="136"/>
      <c r="R67" s="153"/>
      <c r="S67" s="154"/>
      <c r="T67" s="154"/>
      <c r="U67" s="154"/>
      <c r="V67" s="154"/>
      <c r="W67" s="155"/>
      <c r="X67" s="155"/>
      <c r="Y67" s="155"/>
      <c r="Z67" s="155"/>
      <c r="AA67" s="155"/>
      <c r="AB67" s="156"/>
      <c r="AC67" s="156"/>
      <c r="AD67" s="156"/>
      <c r="AE67" s="156"/>
      <c r="AF67" s="156"/>
      <c r="AG67" s="81"/>
      <c r="AH67" s="81"/>
    </row>
    <row r="68" spans="1:35" ht="14.85" customHeight="1" x14ac:dyDescent="0.4">
      <c r="A68" s="20"/>
      <c r="B68" s="2"/>
      <c r="C68" s="20"/>
      <c r="D68" s="2"/>
      <c r="E68" s="2"/>
      <c r="F68" s="20"/>
      <c r="G68" s="2"/>
      <c r="H68" s="20"/>
      <c r="I68" s="2"/>
      <c r="J68" s="2"/>
      <c r="K68" s="17"/>
      <c r="L68" s="17"/>
      <c r="M68" s="17"/>
      <c r="N68" s="17"/>
      <c r="O68" s="2"/>
      <c r="P68" s="2"/>
      <c r="Q68" s="2"/>
      <c r="R68" s="2"/>
      <c r="S68" s="513"/>
      <c r="T68" s="514"/>
      <c r="U68" s="514"/>
      <c r="V68" s="515"/>
      <c r="W68" s="228" t="s">
        <v>80</v>
      </c>
      <c r="X68" s="229"/>
      <c r="Y68" s="229"/>
      <c r="Z68" s="229"/>
      <c r="AA68" s="230" t="s">
        <v>35</v>
      </c>
      <c r="AB68" s="231"/>
      <c r="AC68" s="231"/>
      <c r="AD68" s="232"/>
      <c r="AE68" s="228" t="s">
        <v>87</v>
      </c>
      <c r="AF68" s="229"/>
      <c r="AG68" s="228"/>
      <c r="AH68" s="233"/>
    </row>
    <row r="69" spans="1:35" ht="14.85" customHeight="1" x14ac:dyDescent="0.15">
      <c r="A69" s="66"/>
      <c r="B69" s="66"/>
      <c r="C69" s="66"/>
      <c r="D69" s="2"/>
      <c r="E69" s="2"/>
      <c r="F69" s="2"/>
      <c r="G69" s="2"/>
      <c r="H69" s="2"/>
      <c r="I69" s="2"/>
      <c r="J69" s="2"/>
      <c r="K69" s="20"/>
      <c r="L69" s="2"/>
      <c r="M69" s="20"/>
      <c r="N69" s="2"/>
      <c r="O69" s="67"/>
      <c r="P69" s="67"/>
      <c r="Q69" s="67"/>
      <c r="R69" s="67"/>
      <c r="S69" s="760" t="s">
        <v>85</v>
      </c>
      <c r="T69" s="761"/>
      <c r="U69" s="761"/>
      <c r="V69" s="762"/>
      <c r="W69" s="595">
        <f>+$W$31</f>
        <v>902500000</v>
      </c>
      <c r="X69" s="596"/>
      <c r="Y69" s="596"/>
      <c r="Z69" s="597"/>
      <c r="AA69" s="595">
        <f>+$AA$31</f>
        <v>90250000</v>
      </c>
      <c r="AB69" s="596"/>
      <c r="AC69" s="596"/>
      <c r="AD69" s="597"/>
      <c r="AE69" s="595">
        <f>+$AE$31</f>
        <v>992750000</v>
      </c>
      <c r="AF69" s="596"/>
      <c r="AG69" s="596"/>
      <c r="AH69" s="597"/>
    </row>
    <row r="70" spans="1:35" ht="14.85" customHeight="1" x14ac:dyDescent="0.15">
      <c r="A70" s="68"/>
      <c r="B70" s="6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67"/>
      <c r="P70" s="67"/>
      <c r="Q70" s="67"/>
      <c r="R70" s="67"/>
      <c r="S70" s="763"/>
      <c r="T70" s="764"/>
      <c r="U70" s="764"/>
      <c r="V70" s="765"/>
      <c r="W70" s="598"/>
      <c r="X70" s="599"/>
      <c r="Y70" s="599"/>
      <c r="Z70" s="600"/>
      <c r="AA70" s="598"/>
      <c r="AB70" s="599"/>
      <c r="AC70" s="599"/>
      <c r="AD70" s="600"/>
      <c r="AE70" s="598"/>
      <c r="AF70" s="599"/>
      <c r="AG70" s="599"/>
      <c r="AH70" s="600"/>
    </row>
    <row r="71" spans="1:35" ht="14.85" customHeight="1" x14ac:dyDescent="0.15">
      <c r="A71" s="68"/>
      <c r="B71" s="70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0" t="s">
        <v>86</v>
      </c>
      <c r="T71" s="761"/>
      <c r="U71" s="761"/>
      <c r="V71" s="762"/>
      <c r="W71" s="595">
        <f>+$W$33</f>
        <v>15000</v>
      </c>
      <c r="X71" s="596"/>
      <c r="Y71" s="596"/>
      <c r="Z71" s="597"/>
      <c r="AA71" s="595">
        <f>+$AA$33</f>
        <v>1200</v>
      </c>
      <c r="AB71" s="596"/>
      <c r="AC71" s="596"/>
      <c r="AD71" s="597"/>
      <c r="AE71" s="595">
        <f>+$AE$33</f>
        <v>16200</v>
      </c>
      <c r="AF71" s="596"/>
      <c r="AG71" s="596"/>
      <c r="AH71" s="597"/>
    </row>
    <row r="72" spans="1:35" ht="14.85" customHeight="1" x14ac:dyDescent="0.15">
      <c r="A72" s="68"/>
      <c r="B72" s="70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3"/>
      <c r="T72" s="764"/>
      <c r="U72" s="764"/>
      <c r="V72" s="765"/>
      <c r="W72" s="598"/>
      <c r="X72" s="599"/>
      <c r="Y72" s="599"/>
      <c r="Z72" s="600"/>
      <c r="AA72" s="598"/>
      <c r="AB72" s="599"/>
      <c r="AC72" s="599"/>
      <c r="AD72" s="600"/>
      <c r="AE72" s="598"/>
      <c r="AF72" s="599"/>
      <c r="AG72" s="599"/>
      <c r="AH72" s="600"/>
    </row>
    <row r="73" spans="1:35" ht="14.85" customHeight="1" x14ac:dyDescent="0.15">
      <c r="A73" s="68"/>
      <c r="B73" s="6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760" t="s">
        <v>84</v>
      </c>
      <c r="T73" s="761"/>
      <c r="U73" s="761"/>
      <c r="V73" s="762"/>
      <c r="W73" s="595">
        <f>+$W$35</f>
        <v>4000</v>
      </c>
      <c r="X73" s="596"/>
      <c r="Y73" s="596"/>
      <c r="Z73" s="597"/>
      <c r="AA73" s="766">
        <f>+$AA$35</f>
        <v>0</v>
      </c>
      <c r="AB73" s="767"/>
      <c r="AC73" s="767"/>
      <c r="AD73" s="768"/>
      <c r="AE73" s="595">
        <f>+$AE$35</f>
        <v>4000</v>
      </c>
      <c r="AF73" s="596"/>
      <c r="AG73" s="596"/>
      <c r="AH73" s="597"/>
    </row>
    <row r="74" spans="1:35" ht="14.85" customHeight="1" thickBot="1" x14ac:dyDescent="0.2">
      <c r="A74" s="68"/>
      <c r="B74" s="6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801"/>
      <c r="T74" s="802"/>
      <c r="U74" s="802"/>
      <c r="V74" s="803"/>
      <c r="W74" s="804"/>
      <c r="X74" s="805"/>
      <c r="Y74" s="805"/>
      <c r="Z74" s="806"/>
      <c r="AA74" s="807"/>
      <c r="AB74" s="808"/>
      <c r="AC74" s="808"/>
      <c r="AD74" s="809"/>
      <c r="AE74" s="804"/>
      <c r="AF74" s="805"/>
      <c r="AG74" s="805"/>
      <c r="AH74" s="806"/>
    </row>
    <row r="75" spans="1:35" ht="14.85" customHeight="1" x14ac:dyDescent="0.15">
      <c r="A75" s="68"/>
      <c r="B75" s="6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810" t="s">
        <v>113</v>
      </c>
      <c r="T75" s="811"/>
      <c r="U75" s="811"/>
      <c r="V75" s="811"/>
      <c r="W75" s="814">
        <f>+$W$37</f>
        <v>902519000</v>
      </c>
      <c r="X75" s="814"/>
      <c r="Y75" s="814"/>
      <c r="Z75" s="814"/>
      <c r="AA75" s="814">
        <f>+$AA$37</f>
        <v>90251200</v>
      </c>
      <c r="AB75" s="814"/>
      <c r="AC75" s="814"/>
      <c r="AD75" s="814"/>
      <c r="AE75" s="814">
        <f>+$AE$37</f>
        <v>992770200</v>
      </c>
      <c r="AF75" s="814"/>
      <c r="AG75" s="814"/>
      <c r="AH75" s="816"/>
    </row>
    <row r="76" spans="1:35" ht="15" customHeight="1" thickBot="1" x14ac:dyDescent="0.2">
      <c r="A76" s="245" t="s">
        <v>112</v>
      </c>
      <c r="B76" s="245"/>
      <c r="C76" s="245"/>
      <c r="D76" s="245"/>
      <c r="E76" s="245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812"/>
      <c r="T76" s="813"/>
      <c r="U76" s="813"/>
      <c r="V76" s="813"/>
      <c r="W76" s="815"/>
      <c r="X76" s="815"/>
      <c r="Y76" s="815"/>
      <c r="Z76" s="815"/>
      <c r="AA76" s="815"/>
      <c r="AB76" s="815"/>
      <c r="AC76" s="815"/>
      <c r="AD76" s="815"/>
      <c r="AE76" s="815"/>
      <c r="AF76" s="815"/>
      <c r="AG76" s="815"/>
      <c r="AH76" s="817"/>
    </row>
    <row r="77" spans="1:35" ht="14.85" customHeight="1" x14ac:dyDescent="0.4">
      <c r="A77" s="534" t="s">
        <v>92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</row>
    <row r="78" spans="1:35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</row>
    <row r="79" spans="1:35" ht="14.85" customHeight="1" x14ac:dyDescent="0.15">
      <c r="A79" s="160" t="s">
        <v>58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81" t="s">
        <v>63</v>
      </c>
      <c r="AC79" s="487">
        <f>+$AC$3</f>
        <v>6</v>
      </c>
      <c r="AD79" s="487"/>
      <c r="AE79" s="81" t="s">
        <v>64</v>
      </c>
      <c r="AF79" s="487">
        <f>+$AF$3</f>
        <v>5</v>
      </c>
      <c r="AG79" s="487"/>
      <c r="AH79" s="81" t="s">
        <v>65</v>
      </c>
    </row>
    <row r="80" spans="1:35" ht="14.85" customHeight="1" x14ac:dyDescent="0.15">
      <c r="A80" s="160"/>
      <c r="B80" s="432" t="str">
        <f>+$B$4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535" t="str">
        <f>+$AA$4</f>
        <v>82402</v>
      </c>
      <c r="AB80" s="535"/>
      <c r="AC80" s="535"/>
      <c r="AD80" s="535"/>
      <c r="AE80" s="535"/>
      <c r="AF80" s="535"/>
      <c r="AG80" s="535"/>
      <c r="AH80" s="536"/>
    </row>
    <row r="81" spans="1:35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537"/>
      <c r="AB81" s="537"/>
      <c r="AC81" s="537"/>
      <c r="AD81" s="537"/>
      <c r="AE81" s="537"/>
      <c r="AF81" s="537"/>
      <c r="AG81" s="537"/>
      <c r="AH81" s="538"/>
    </row>
    <row r="82" spans="1:35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545" t="s">
        <v>91</v>
      </c>
      <c r="X82" s="546"/>
      <c r="Y82" s="546"/>
      <c r="Z82" s="547"/>
      <c r="AA82" s="773">
        <f>+$AA$6</f>
        <v>1234567890123</v>
      </c>
      <c r="AB82" s="773"/>
      <c r="AC82" s="773"/>
      <c r="AD82" s="773"/>
      <c r="AE82" s="773"/>
      <c r="AF82" s="773"/>
      <c r="AG82" s="773"/>
      <c r="AH82" s="774"/>
    </row>
    <row r="83" spans="1:35" ht="14.85" customHeight="1" x14ac:dyDescent="0.15">
      <c r="A83" s="179" t="s">
        <v>60</v>
      </c>
      <c r="B83" s="124"/>
      <c r="C83" s="125"/>
      <c r="D83" s="125"/>
      <c r="E83" s="505" t="str">
        <f>+$E$7</f>
        <v>SD2100017</v>
      </c>
      <c r="F83" s="505"/>
      <c r="G83" s="505"/>
      <c r="H83" s="505"/>
      <c r="I83" s="505"/>
      <c r="J83" s="505"/>
      <c r="K83" s="505"/>
      <c r="L83" s="506"/>
      <c r="M83" s="2"/>
      <c r="N83" s="122"/>
      <c r="O83" s="130"/>
      <c r="P83" s="130"/>
      <c r="Q83" s="130"/>
      <c r="R83" s="130"/>
      <c r="T83" s="9"/>
      <c r="V83" s="96"/>
      <c r="W83" s="548"/>
      <c r="X83" s="549"/>
      <c r="Y83" s="549"/>
      <c r="Z83" s="550"/>
      <c r="AA83" s="775"/>
      <c r="AB83" s="775"/>
      <c r="AC83" s="775"/>
      <c r="AD83" s="775"/>
      <c r="AE83" s="775"/>
      <c r="AF83" s="775"/>
      <c r="AG83" s="775"/>
      <c r="AH83" s="776"/>
    </row>
    <row r="84" spans="1:35" ht="14.85" customHeight="1" x14ac:dyDescent="0.15">
      <c r="A84" s="149"/>
      <c r="B84" s="121"/>
      <c r="C84" s="127"/>
      <c r="D84" s="127"/>
      <c r="E84" s="507"/>
      <c r="F84" s="507"/>
      <c r="G84" s="507"/>
      <c r="H84" s="507"/>
      <c r="I84" s="507"/>
      <c r="J84" s="507"/>
      <c r="K84" s="507"/>
      <c r="L84" s="508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9"/>
    </row>
    <row r="85" spans="1:35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H85" s="96"/>
    </row>
    <row r="86" spans="1:35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株式会社〇〇工務店</v>
      </c>
      <c r="AA86" s="464"/>
      <c r="AB86" s="464"/>
      <c r="AC86" s="464"/>
      <c r="AD86" s="464"/>
      <c r="AE86" s="464"/>
      <c r="AF86" s="464"/>
      <c r="AG86" s="464"/>
      <c r="AH86" s="465"/>
    </row>
    <row r="87" spans="1:35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5"/>
    </row>
    <row r="88" spans="1:35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G88" s="163" t="s">
        <v>70</v>
      </c>
      <c r="AH88" s="96"/>
    </row>
    <row r="89" spans="1:35" ht="14.85" customHeight="1" x14ac:dyDescent="0.15">
      <c r="A89" s="173" t="s">
        <v>75</v>
      </c>
      <c r="B89" s="174"/>
      <c r="C89" s="174"/>
      <c r="D89" s="175"/>
      <c r="E89" s="480">
        <f>+$E$13</f>
        <v>992770200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H89" s="96"/>
    </row>
    <row r="90" spans="1:35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81" t="s">
        <v>73</v>
      </c>
      <c r="AD90" s="81"/>
      <c r="AE90" s="487" t="str">
        <f>+$AE$14</f>
        <v>昭和 太郎</v>
      </c>
      <c r="AF90" s="487"/>
      <c r="AG90" s="487"/>
      <c r="AH90" s="488"/>
    </row>
    <row r="91" spans="1:35" s="145" customFormat="1" ht="14.85" customHeight="1" x14ac:dyDescent="0.4">
      <c r="A91" s="725" t="s">
        <v>76</v>
      </c>
      <c r="B91" s="725" t="s">
        <v>65</v>
      </c>
      <c r="C91" s="727" t="s">
        <v>83</v>
      </c>
      <c r="D91" s="728"/>
      <c r="E91" s="728"/>
      <c r="F91" s="728"/>
      <c r="G91" s="728"/>
      <c r="H91" s="728"/>
      <c r="I91" s="728"/>
      <c r="J91" s="728"/>
      <c r="K91" s="728"/>
      <c r="L91" s="728"/>
      <c r="M91" s="728"/>
      <c r="N91" s="729"/>
      <c r="O91" s="733" t="s">
        <v>77</v>
      </c>
      <c r="P91" s="734"/>
      <c r="Q91" s="733" t="s">
        <v>78</v>
      </c>
      <c r="R91" s="734"/>
      <c r="S91" s="733" t="s">
        <v>79</v>
      </c>
      <c r="T91" s="737"/>
      <c r="U91" s="737"/>
      <c r="V91" s="734"/>
      <c r="W91" s="733" t="s">
        <v>80</v>
      </c>
      <c r="X91" s="737"/>
      <c r="Y91" s="737"/>
      <c r="Z91" s="734"/>
      <c r="AA91" s="753" t="s">
        <v>81</v>
      </c>
      <c r="AB91" s="754"/>
      <c r="AC91" s="733" t="s">
        <v>106</v>
      </c>
      <c r="AD91" s="737"/>
      <c r="AE91" s="737"/>
      <c r="AF91" s="737"/>
      <c r="AG91" s="737"/>
      <c r="AH91" s="734"/>
    </row>
    <row r="92" spans="1:35" s="145" customFormat="1" ht="14.85" customHeight="1" x14ac:dyDescent="0.4">
      <c r="A92" s="726"/>
      <c r="B92" s="726"/>
      <c r="C92" s="730"/>
      <c r="D92" s="731"/>
      <c r="E92" s="731"/>
      <c r="F92" s="731"/>
      <c r="G92" s="731"/>
      <c r="H92" s="731"/>
      <c r="I92" s="731"/>
      <c r="J92" s="731"/>
      <c r="K92" s="731"/>
      <c r="L92" s="731"/>
      <c r="M92" s="731"/>
      <c r="N92" s="732"/>
      <c r="O92" s="735"/>
      <c r="P92" s="736"/>
      <c r="Q92" s="735"/>
      <c r="R92" s="736"/>
      <c r="S92" s="735"/>
      <c r="T92" s="738"/>
      <c r="U92" s="738"/>
      <c r="V92" s="736"/>
      <c r="W92" s="735"/>
      <c r="X92" s="738"/>
      <c r="Y92" s="738"/>
      <c r="Z92" s="736"/>
      <c r="AA92" s="755"/>
      <c r="AB92" s="756"/>
      <c r="AC92" s="735"/>
      <c r="AD92" s="738"/>
      <c r="AE92" s="738"/>
      <c r="AF92" s="738"/>
      <c r="AG92" s="738"/>
      <c r="AH92" s="736"/>
    </row>
    <row r="93" spans="1:35" s="207" customFormat="1" ht="14.85" customHeight="1" x14ac:dyDescent="0.15">
      <c r="A93" s="724">
        <f>+$A$17</f>
        <v>10</v>
      </c>
      <c r="B93" s="623">
        <f>+$B$17</f>
        <v>16</v>
      </c>
      <c r="C93" s="625" t="str">
        <f>+$C$17</f>
        <v>道路工事一式〇〇
〇〇〇</v>
      </c>
      <c r="D93" s="626"/>
      <c r="E93" s="626"/>
      <c r="F93" s="626"/>
      <c r="G93" s="626"/>
      <c r="H93" s="626"/>
      <c r="I93" s="626"/>
      <c r="J93" s="626"/>
      <c r="K93" s="626"/>
      <c r="L93" s="626"/>
      <c r="M93" s="626"/>
      <c r="N93" s="627"/>
      <c r="O93" s="587">
        <f>+$O$17</f>
        <v>1</v>
      </c>
      <c r="P93" s="588"/>
      <c r="Q93" s="591" t="str">
        <f>+$Q$17</f>
        <v>式</v>
      </c>
      <c r="R93" s="592"/>
      <c r="S93" s="766">
        <f>+$S$17</f>
        <v>900000000</v>
      </c>
      <c r="T93" s="767"/>
      <c r="U93" s="767"/>
      <c r="V93" s="768"/>
      <c r="W93" s="766">
        <f>+$W$17</f>
        <v>900000000</v>
      </c>
      <c r="X93" s="767"/>
      <c r="Y93" s="767"/>
      <c r="Z93" s="768"/>
      <c r="AA93" s="601">
        <f>+$AA$17</f>
        <v>0.1</v>
      </c>
      <c r="AB93" s="757"/>
      <c r="AC93" s="779" t="str">
        <f>+IF(AC55="","",$AC$17)</f>
        <v/>
      </c>
      <c r="AD93" s="780"/>
      <c r="AE93" s="780"/>
      <c r="AF93" s="780"/>
      <c r="AG93" s="780"/>
      <c r="AH93" s="781"/>
      <c r="AI93" s="241"/>
    </row>
    <row r="94" spans="1:35" s="207" customFormat="1" ht="14.85" customHeight="1" x14ac:dyDescent="0.15">
      <c r="A94" s="722"/>
      <c r="B94" s="624"/>
      <c r="C94" s="628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30"/>
      <c r="O94" s="589"/>
      <c r="P94" s="590"/>
      <c r="Q94" s="593"/>
      <c r="R94" s="594"/>
      <c r="S94" s="769"/>
      <c r="T94" s="770"/>
      <c r="U94" s="770"/>
      <c r="V94" s="771"/>
      <c r="W94" s="769"/>
      <c r="X94" s="770"/>
      <c r="Y94" s="770"/>
      <c r="Z94" s="771"/>
      <c r="AA94" s="758"/>
      <c r="AB94" s="759"/>
      <c r="AC94" s="782"/>
      <c r="AD94" s="783"/>
      <c r="AE94" s="783"/>
      <c r="AF94" s="783"/>
      <c r="AG94" s="783"/>
      <c r="AH94" s="784"/>
      <c r="AI94" s="241"/>
    </row>
    <row r="95" spans="1:35" s="207" customFormat="1" ht="14.85" customHeight="1" x14ac:dyDescent="0.15">
      <c r="A95" s="724">
        <f>+$A$19</f>
        <v>10</v>
      </c>
      <c r="B95" s="623">
        <f>+$B$19</f>
        <v>16</v>
      </c>
      <c r="C95" s="625" t="str">
        <f>+$C$19</f>
        <v>外注費</v>
      </c>
      <c r="D95" s="626"/>
      <c r="E95" s="626"/>
      <c r="F95" s="626"/>
      <c r="G95" s="626"/>
      <c r="H95" s="626"/>
      <c r="I95" s="626"/>
      <c r="J95" s="626"/>
      <c r="K95" s="626"/>
      <c r="L95" s="626"/>
      <c r="M95" s="626"/>
      <c r="N95" s="627"/>
      <c r="O95" s="587">
        <f>+$O$19</f>
        <v>1</v>
      </c>
      <c r="P95" s="588"/>
      <c r="Q95" s="591" t="str">
        <f>+$Q$19</f>
        <v>式</v>
      </c>
      <c r="R95" s="592"/>
      <c r="S95" s="766">
        <f>+$S$19</f>
        <v>1600000</v>
      </c>
      <c r="T95" s="767"/>
      <c r="U95" s="767"/>
      <c r="V95" s="768"/>
      <c r="W95" s="766">
        <f>+$W$19</f>
        <v>1600000</v>
      </c>
      <c r="X95" s="767"/>
      <c r="Y95" s="767"/>
      <c r="Z95" s="768"/>
      <c r="AA95" s="601">
        <f>+$AA$19</f>
        <v>0.1</v>
      </c>
      <c r="AB95" s="757"/>
      <c r="AC95" s="779" t="str">
        <f>+IF(AC57="","",$AC$19)</f>
        <v/>
      </c>
      <c r="AD95" s="780"/>
      <c r="AE95" s="780"/>
      <c r="AF95" s="780"/>
      <c r="AG95" s="780"/>
      <c r="AH95" s="781"/>
      <c r="AI95" s="241"/>
    </row>
    <row r="96" spans="1:35" s="207" customFormat="1" ht="14.85" customHeight="1" x14ac:dyDescent="0.15">
      <c r="A96" s="722"/>
      <c r="B96" s="624"/>
      <c r="C96" s="628"/>
      <c r="D96" s="629"/>
      <c r="E96" s="629"/>
      <c r="F96" s="629"/>
      <c r="G96" s="629"/>
      <c r="H96" s="629"/>
      <c r="I96" s="629"/>
      <c r="J96" s="629"/>
      <c r="K96" s="629"/>
      <c r="L96" s="629"/>
      <c r="M96" s="629"/>
      <c r="N96" s="630"/>
      <c r="O96" s="589"/>
      <c r="P96" s="590"/>
      <c r="Q96" s="593"/>
      <c r="R96" s="594"/>
      <c r="S96" s="769"/>
      <c r="T96" s="770"/>
      <c r="U96" s="770"/>
      <c r="V96" s="771"/>
      <c r="W96" s="769"/>
      <c r="X96" s="770"/>
      <c r="Y96" s="770"/>
      <c r="Z96" s="771"/>
      <c r="AA96" s="758"/>
      <c r="AB96" s="759"/>
      <c r="AC96" s="782"/>
      <c r="AD96" s="783"/>
      <c r="AE96" s="783"/>
      <c r="AF96" s="783"/>
      <c r="AG96" s="783"/>
      <c r="AH96" s="784"/>
      <c r="AI96" s="241"/>
    </row>
    <row r="97" spans="1:35" s="207" customFormat="1" ht="14.85" customHeight="1" x14ac:dyDescent="0.15">
      <c r="A97" s="724">
        <f>+$A$21</f>
        <v>10</v>
      </c>
      <c r="B97" s="623">
        <f>+$B$21</f>
        <v>16</v>
      </c>
      <c r="C97" s="625" t="str">
        <f>+$C$21</f>
        <v>材料費</v>
      </c>
      <c r="D97" s="626"/>
      <c r="E97" s="626"/>
      <c r="F97" s="626"/>
      <c r="G97" s="626"/>
      <c r="H97" s="626"/>
      <c r="I97" s="626"/>
      <c r="J97" s="626"/>
      <c r="K97" s="626"/>
      <c r="L97" s="626"/>
      <c r="M97" s="626"/>
      <c r="N97" s="627"/>
      <c r="O97" s="587">
        <f>+$O$21</f>
        <v>100</v>
      </c>
      <c r="P97" s="588"/>
      <c r="Q97" s="591" t="str">
        <f>+$Q$21</f>
        <v>ｋｇ</v>
      </c>
      <c r="R97" s="592"/>
      <c r="S97" s="766">
        <f>+$S$21</f>
        <v>9000</v>
      </c>
      <c r="T97" s="767"/>
      <c r="U97" s="767"/>
      <c r="V97" s="768"/>
      <c r="W97" s="766">
        <f>+$W$21</f>
        <v>900000</v>
      </c>
      <c r="X97" s="767"/>
      <c r="Y97" s="767"/>
      <c r="Z97" s="768"/>
      <c r="AA97" s="601">
        <f>+$AA$21</f>
        <v>0.1</v>
      </c>
      <c r="AB97" s="757"/>
      <c r="AC97" s="779" t="str">
        <f>+IF(AC59="","",$AC$21)</f>
        <v/>
      </c>
      <c r="AD97" s="780"/>
      <c r="AE97" s="780"/>
      <c r="AF97" s="780"/>
      <c r="AG97" s="780"/>
      <c r="AH97" s="781"/>
      <c r="AI97" s="241"/>
    </row>
    <row r="98" spans="1:35" s="207" customFormat="1" ht="14.85" customHeight="1" x14ac:dyDescent="0.15">
      <c r="A98" s="722"/>
      <c r="B98" s="624"/>
      <c r="C98" s="628"/>
      <c r="D98" s="629"/>
      <c r="E98" s="629"/>
      <c r="F98" s="629"/>
      <c r="G98" s="629"/>
      <c r="H98" s="629"/>
      <c r="I98" s="629"/>
      <c r="J98" s="629"/>
      <c r="K98" s="629"/>
      <c r="L98" s="629"/>
      <c r="M98" s="629"/>
      <c r="N98" s="630"/>
      <c r="O98" s="589"/>
      <c r="P98" s="590"/>
      <c r="Q98" s="593"/>
      <c r="R98" s="594"/>
      <c r="S98" s="769"/>
      <c r="T98" s="770"/>
      <c r="U98" s="770"/>
      <c r="V98" s="771"/>
      <c r="W98" s="769"/>
      <c r="X98" s="770"/>
      <c r="Y98" s="770"/>
      <c r="Z98" s="771"/>
      <c r="AA98" s="758"/>
      <c r="AB98" s="759"/>
      <c r="AC98" s="782"/>
      <c r="AD98" s="783"/>
      <c r="AE98" s="783"/>
      <c r="AF98" s="783"/>
      <c r="AG98" s="783"/>
      <c r="AH98" s="784"/>
      <c r="AI98" s="241"/>
    </row>
    <row r="99" spans="1:35" s="207" customFormat="1" ht="14.85" customHeight="1" x14ac:dyDescent="0.15">
      <c r="A99" s="623">
        <f>+$A$23</f>
        <v>10</v>
      </c>
      <c r="B99" s="623">
        <f>+$B$23</f>
        <v>16</v>
      </c>
      <c r="C99" s="625" t="str">
        <f>+$C$23</f>
        <v>飲料品代</v>
      </c>
      <c r="D99" s="626"/>
      <c r="E99" s="626"/>
      <c r="F99" s="626"/>
      <c r="G99" s="626"/>
      <c r="H99" s="626"/>
      <c r="I99" s="626"/>
      <c r="J99" s="626"/>
      <c r="K99" s="626"/>
      <c r="L99" s="626"/>
      <c r="M99" s="626"/>
      <c r="N99" s="627"/>
      <c r="O99" s="587">
        <f>+$O$23</f>
        <v>1</v>
      </c>
      <c r="P99" s="588"/>
      <c r="Q99" s="591" t="str">
        <f>+$Q$23</f>
        <v>式</v>
      </c>
      <c r="R99" s="592"/>
      <c r="S99" s="766">
        <f>+$S$23</f>
        <v>15000</v>
      </c>
      <c r="T99" s="767"/>
      <c r="U99" s="767"/>
      <c r="V99" s="768"/>
      <c r="W99" s="766">
        <f>+$W$23</f>
        <v>15000</v>
      </c>
      <c r="X99" s="767"/>
      <c r="Y99" s="767"/>
      <c r="Z99" s="768"/>
      <c r="AA99" s="601">
        <f>+$AA$23</f>
        <v>0.08</v>
      </c>
      <c r="AB99" s="757"/>
      <c r="AC99" s="779" t="str">
        <f>+IF(AC61="","",$AC$23)</f>
        <v/>
      </c>
      <c r="AD99" s="780"/>
      <c r="AE99" s="780"/>
      <c r="AF99" s="780"/>
      <c r="AG99" s="780"/>
      <c r="AH99" s="781"/>
      <c r="AI99" s="241"/>
    </row>
    <row r="100" spans="1:35" s="207" customFormat="1" ht="14.85" customHeight="1" x14ac:dyDescent="0.15">
      <c r="A100" s="624"/>
      <c r="B100" s="624"/>
      <c r="C100" s="628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30"/>
      <c r="O100" s="589"/>
      <c r="P100" s="590"/>
      <c r="Q100" s="593"/>
      <c r="R100" s="594"/>
      <c r="S100" s="769"/>
      <c r="T100" s="770"/>
      <c r="U100" s="770"/>
      <c r="V100" s="771"/>
      <c r="W100" s="769"/>
      <c r="X100" s="770"/>
      <c r="Y100" s="770"/>
      <c r="Z100" s="771"/>
      <c r="AA100" s="758"/>
      <c r="AB100" s="759"/>
      <c r="AC100" s="782"/>
      <c r="AD100" s="783"/>
      <c r="AE100" s="783"/>
      <c r="AF100" s="783"/>
      <c r="AG100" s="783"/>
      <c r="AH100" s="784"/>
      <c r="AI100" s="241"/>
    </row>
    <row r="101" spans="1:35" s="207" customFormat="1" ht="14.85" customHeight="1" x14ac:dyDescent="0.15">
      <c r="A101" s="724">
        <f>+$A$25</f>
        <v>10</v>
      </c>
      <c r="B101" s="623">
        <f>+$B$25</f>
        <v>16</v>
      </c>
      <c r="C101" s="625" t="str">
        <f>+$C$25</f>
        <v>官庁手続印紙代</v>
      </c>
      <c r="D101" s="626"/>
      <c r="E101" s="626"/>
      <c r="F101" s="626"/>
      <c r="G101" s="626"/>
      <c r="H101" s="626"/>
      <c r="I101" s="626"/>
      <c r="J101" s="626"/>
      <c r="K101" s="626"/>
      <c r="L101" s="626"/>
      <c r="M101" s="626"/>
      <c r="N101" s="627"/>
      <c r="O101" s="587">
        <f>+$O$25</f>
        <v>1</v>
      </c>
      <c r="P101" s="588"/>
      <c r="Q101" s="591" t="str">
        <f>+$Q$25</f>
        <v>式</v>
      </c>
      <c r="R101" s="592"/>
      <c r="S101" s="766">
        <f>+$S$25</f>
        <v>4000</v>
      </c>
      <c r="T101" s="767"/>
      <c r="U101" s="767"/>
      <c r="V101" s="768"/>
      <c r="W101" s="766">
        <f>+$W$25</f>
        <v>4000</v>
      </c>
      <c r="X101" s="767"/>
      <c r="Y101" s="767"/>
      <c r="Z101" s="768"/>
      <c r="AA101" s="605" t="str">
        <f>+$AA$25</f>
        <v>非</v>
      </c>
      <c r="AB101" s="606"/>
      <c r="AC101" s="779" t="str">
        <f>+IF(AC63="","",$AC$25)</f>
        <v/>
      </c>
      <c r="AD101" s="780"/>
      <c r="AE101" s="780"/>
      <c r="AF101" s="780"/>
      <c r="AG101" s="780"/>
      <c r="AH101" s="781"/>
      <c r="AI101" s="241"/>
    </row>
    <row r="102" spans="1:35" s="207" customFormat="1" ht="14.85" customHeight="1" x14ac:dyDescent="0.15">
      <c r="A102" s="722"/>
      <c r="B102" s="624"/>
      <c r="C102" s="628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30"/>
      <c r="O102" s="589"/>
      <c r="P102" s="590"/>
      <c r="Q102" s="593"/>
      <c r="R102" s="594"/>
      <c r="S102" s="769"/>
      <c r="T102" s="770"/>
      <c r="U102" s="770"/>
      <c r="V102" s="771"/>
      <c r="W102" s="769"/>
      <c r="X102" s="770"/>
      <c r="Y102" s="770"/>
      <c r="Z102" s="771"/>
      <c r="AA102" s="607"/>
      <c r="AB102" s="608"/>
      <c r="AC102" s="782"/>
      <c r="AD102" s="783"/>
      <c r="AE102" s="783"/>
      <c r="AF102" s="783"/>
      <c r="AG102" s="783"/>
      <c r="AH102" s="784"/>
      <c r="AI102" s="241"/>
    </row>
    <row r="103" spans="1:35" s="207" customFormat="1" ht="14.85" customHeight="1" x14ac:dyDescent="0.15">
      <c r="A103" s="623">
        <f>+$A$27</f>
        <v>0</v>
      </c>
      <c r="B103" s="623">
        <f>+$B$27</f>
        <v>0</v>
      </c>
      <c r="C103" s="625">
        <f>+$C$27</f>
        <v>0</v>
      </c>
      <c r="D103" s="626"/>
      <c r="E103" s="626"/>
      <c r="F103" s="626"/>
      <c r="G103" s="626"/>
      <c r="H103" s="626"/>
      <c r="I103" s="626"/>
      <c r="J103" s="626"/>
      <c r="K103" s="626"/>
      <c r="L103" s="626"/>
      <c r="M103" s="626"/>
      <c r="N103" s="627"/>
      <c r="O103" s="587">
        <f>+$O$27</f>
        <v>0</v>
      </c>
      <c r="P103" s="588"/>
      <c r="Q103" s="609">
        <f>+$Q$27</f>
        <v>0</v>
      </c>
      <c r="R103" s="610"/>
      <c r="S103" s="766">
        <f>+$S$27</f>
        <v>0</v>
      </c>
      <c r="T103" s="767"/>
      <c r="U103" s="767"/>
      <c r="V103" s="768"/>
      <c r="W103" s="766">
        <f>+$W$27</f>
        <v>0</v>
      </c>
      <c r="X103" s="767"/>
      <c r="Y103" s="767"/>
      <c r="Z103" s="768"/>
      <c r="AA103" s="619" t="str">
        <f>+$AA$27</f>
        <v>　</v>
      </c>
      <c r="AB103" s="620"/>
      <c r="AC103" s="779" t="str">
        <f>+IF(AC65="","",$AC$27)</f>
        <v/>
      </c>
      <c r="AD103" s="780"/>
      <c r="AE103" s="780"/>
      <c r="AF103" s="780"/>
      <c r="AG103" s="780"/>
      <c r="AH103" s="781"/>
      <c r="AI103" s="242"/>
    </row>
    <row r="104" spans="1:35" s="207" customFormat="1" ht="14.85" customHeight="1" x14ac:dyDescent="0.15">
      <c r="A104" s="624"/>
      <c r="B104" s="624"/>
      <c r="C104" s="628"/>
      <c r="D104" s="629"/>
      <c r="E104" s="629"/>
      <c r="F104" s="629"/>
      <c r="G104" s="629"/>
      <c r="H104" s="629"/>
      <c r="I104" s="629"/>
      <c r="J104" s="629"/>
      <c r="K104" s="629"/>
      <c r="L104" s="629"/>
      <c r="M104" s="629"/>
      <c r="N104" s="630"/>
      <c r="O104" s="589"/>
      <c r="P104" s="590"/>
      <c r="Q104" s="611"/>
      <c r="R104" s="612"/>
      <c r="S104" s="769"/>
      <c r="T104" s="770"/>
      <c r="U104" s="770"/>
      <c r="V104" s="771"/>
      <c r="W104" s="769"/>
      <c r="X104" s="770"/>
      <c r="Y104" s="770"/>
      <c r="Z104" s="771"/>
      <c r="AA104" s="621"/>
      <c r="AB104" s="622"/>
      <c r="AC104" s="782"/>
      <c r="AD104" s="783"/>
      <c r="AE104" s="783"/>
      <c r="AF104" s="783"/>
      <c r="AG104" s="783"/>
      <c r="AH104" s="784"/>
      <c r="AI104" s="242"/>
    </row>
    <row r="105" spans="1:35" ht="14.85" customHeight="1" x14ac:dyDescent="0.2">
      <c r="A105" s="17"/>
      <c r="B105" s="17"/>
      <c r="C105" s="17"/>
      <c r="D105" s="17"/>
      <c r="E105" s="18"/>
      <c r="F105" s="17"/>
      <c r="G105" s="17"/>
      <c r="H105" s="17"/>
      <c r="I105" s="17"/>
      <c r="J105" s="18"/>
      <c r="K105" s="17"/>
      <c r="L105" s="17"/>
      <c r="M105" s="17"/>
      <c r="N105" s="17"/>
      <c r="O105" s="135"/>
      <c r="P105" s="136"/>
      <c r="Q105" s="136"/>
      <c r="R105" s="153"/>
      <c r="S105" s="154"/>
      <c r="T105" s="154"/>
      <c r="U105" s="154"/>
      <c r="V105" s="154"/>
      <c r="W105" s="155"/>
      <c r="X105" s="155"/>
      <c r="Y105" s="155"/>
      <c r="Z105" s="155"/>
      <c r="AA105" s="155"/>
      <c r="AB105" s="156"/>
      <c r="AC105" s="156"/>
      <c r="AD105" s="156"/>
      <c r="AE105" s="156"/>
      <c r="AF105" s="156"/>
      <c r="AG105" s="81"/>
      <c r="AH105" s="81"/>
    </row>
    <row r="106" spans="1:35" ht="14.85" customHeight="1" x14ac:dyDescent="0.4">
      <c r="A106" s="20"/>
      <c r="B106" s="2"/>
      <c r="C106" s="20"/>
      <c r="D106" s="2"/>
      <c r="E106" s="2"/>
      <c r="F106" s="20"/>
      <c r="G106" s="2"/>
      <c r="H106" s="20"/>
      <c r="I106" s="2"/>
      <c r="J106" s="2"/>
      <c r="K106" s="17"/>
      <c r="L106" s="17"/>
      <c r="M106" s="17"/>
      <c r="N106" s="17"/>
      <c r="O106" s="2"/>
      <c r="P106" s="2"/>
      <c r="Q106" s="2"/>
      <c r="R106" s="2"/>
      <c r="S106" s="513"/>
      <c r="T106" s="514"/>
      <c r="U106" s="514"/>
      <c r="V106" s="515"/>
      <c r="W106" s="228" t="s">
        <v>80</v>
      </c>
      <c r="X106" s="229"/>
      <c r="Y106" s="229"/>
      <c r="Z106" s="229"/>
      <c r="AA106" s="230" t="s">
        <v>35</v>
      </c>
      <c r="AB106" s="231"/>
      <c r="AC106" s="231"/>
      <c r="AD106" s="232"/>
      <c r="AE106" s="228" t="s">
        <v>87</v>
      </c>
      <c r="AF106" s="229"/>
      <c r="AG106" s="228"/>
      <c r="AH106" s="233"/>
    </row>
    <row r="107" spans="1:35" ht="14.85" customHeight="1" x14ac:dyDescent="0.15">
      <c r="A107" s="66"/>
      <c r="B107" s="66"/>
      <c r="C107" s="66"/>
      <c r="D107" s="2"/>
      <c r="E107" s="2"/>
      <c r="F107" s="2"/>
      <c r="G107" s="2"/>
      <c r="H107" s="2"/>
      <c r="I107" s="2"/>
      <c r="J107" s="2"/>
      <c r="K107" s="20"/>
      <c r="L107" s="2"/>
      <c r="M107" s="20"/>
      <c r="N107" s="2"/>
      <c r="O107" s="67"/>
      <c r="P107" s="67"/>
      <c r="Q107" s="67"/>
      <c r="R107" s="67"/>
      <c r="S107" s="760" t="s">
        <v>85</v>
      </c>
      <c r="T107" s="761"/>
      <c r="U107" s="761"/>
      <c r="V107" s="762"/>
      <c r="W107" s="595">
        <f>+$W$31</f>
        <v>902500000</v>
      </c>
      <c r="X107" s="596"/>
      <c r="Y107" s="596"/>
      <c r="Z107" s="597"/>
      <c r="AA107" s="595">
        <f>+$AA$31</f>
        <v>90250000</v>
      </c>
      <c r="AB107" s="596"/>
      <c r="AC107" s="596"/>
      <c r="AD107" s="597"/>
      <c r="AE107" s="595">
        <f>+$AE$31</f>
        <v>992750000</v>
      </c>
      <c r="AF107" s="596"/>
      <c r="AG107" s="596"/>
      <c r="AH107" s="597"/>
    </row>
    <row r="108" spans="1:35" ht="14.85" customHeight="1" x14ac:dyDescent="0.15">
      <c r="A108" s="68"/>
      <c r="B108" s="6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67"/>
      <c r="P108" s="67"/>
      <c r="Q108" s="67"/>
      <c r="R108" s="67"/>
      <c r="S108" s="763"/>
      <c r="T108" s="764"/>
      <c r="U108" s="764"/>
      <c r="V108" s="765"/>
      <c r="W108" s="598"/>
      <c r="X108" s="599"/>
      <c r="Y108" s="599"/>
      <c r="Z108" s="600"/>
      <c r="AA108" s="598"/>
      <c r="AB108" s="599"/>
      <c r="AC108" s="599"/>
      <c r="AD108" s="600"/>
      <c r="AE108" s="598"/>
      <c r="AF108" s="599"/>
      <c r="AG108" s="599"/>
      <c r="AH108" s="600"/>
    </row>
    <row r="109" spans="1:35" ht="14.85" customHeight="1" x14ac:dyDescent="0.15">
      <c r="A109" s="68"/>
      <c r="B109" s="70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0" t="s">
        <v>86</v>
      </c>
      <c r="T109" s="761"/>
      <c r="U109" s="761"/>
      <c r="V109" s="762"/>
      <c r="W109" s="595">
        <f>+$W$33</f>
        <v>15000</v>
      </c>
      <c r="X109" s="596"/>
      <c r="Y109" s="596"/>
      <c r="Z109" s="597"/>
      <c r="AA109" s="595">
        <f>+$AA$33</f>
        <v>1200</v>
      </c>
      <c r="AB109" s="596"/>
      <c r="AC109" s="596"/>
      <c r="AD109" s="597"/>
      <c r="AE109" s="595">
        <f>+$AE$33</f>
        <v>16200</v>
      </c>
      <c r="AF109" s="596"/>
      <c r="AG109" s="596"/>
      <c r="AH109" s="597"/>
    </row>
    <row r="110" spans="1:35" ht="14.85" customHeight="1" x14ac:dyDescent="0.15">
      <c r="A110" s="68"/>
      <c r="B110" s="70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763"/>
      <c r="T110" s="764"/>
      <c r="U110" s="764"/>
      <c r="V110" s="765"/>
      <c r="W110" s="598"/>
      <c r="X110" s="599"/>
      <c r="Y110" s="599"/>
      <c r="Z110" s="600"/>
      <c r="AA110" s="598"/>
      <c r="AB110" s="599"/>
      <c r="AC110" s="599"/>
      <c r="AD110" s="600"/>
      <c r="AE110" s="598"/>
      <c r="AF110" s="599"/>
      <c r="AG110" s="599"/>
      <c r="AH110" s="600"/>
    </row>
    <row r="111" spans="1:35" ht="14.85" customHeight="1" x14ac:dyDescent="0.15">
      <c r="A111" s="68"/>
      <c r="B111" s="6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760" t="s">
        <v>84</v>
      </c>
      <c r="T111" s="761"/>
      <c r="U111" s="761"/>
      <c r="V111" s="762"/>
      <c r="W111" s="595">
        <f>+$W$35</f>
        <v>4000</v>
      </c>
      <c r="X111" s="596"/>
      <c r="Y111" s="596"/>
      <c r="Z111" s="597"/>
      <c r="AA111" s="766">
        <f>+$AA$35</f>
        <v>0</v>
      </c>
      <c r="AB111" s="767"/>
      <c r="AC111" s="767"/>
      <c r="AD111" s="768"/>
      <c r="AE111" s="595">
        <f>+$AE$35</f>
        <v>4000</v>
      </c>
      <c r="AF111" s="596"/>
      <c r="AG111" s="596"/>
      <c r="AH111" s="597"/>
    </row>
    <row r="112" spans="1:35" ht="14.85" customHeight="1" thickBot="1" x14ac:dyDescent="0.2">
      <c r="A112" s="68"/>
      <c r="B112" s="6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801"/>
      <c r="T112" s="802"/>
      <c r="U112" s="802"/>
      <c r="V112" s="803"/>
      <c r="W112" s="804"/>
      <c r="X112" s="805"/>
      <c r="Y112" s="805"/>
      <c r="Z112" s="806"/>
      <c r="AA112" s="807"/>
      <c r="AB112" s="808"/>
      <c r="AC112" s="808"/>
      <c r="AD112" s="809"/>
      <c r="AE112" s="804"/>
      <c r="AF112" s="805"/>
      <c r="AG112" s="805"/>
      <c r="AH112" s="806"/>
    </row>
    <row r="113" spans="1:34" ht="14.85" customHeight="1" x14ac:dyDescent="0.15">
      <c r="A113" s="68"/>
      <c r="B113" s="6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810" t="s">
        <v>113</v>
      </c>
      <c r="T113" s="811"/>
      <c r="U113" s="811"/>
      <c r="V113" s="811"/>
      <c r="W113" s="814">
        <f>+$W$37</f>
        <v>902519000</v>
      </c>
      <c r="X113" s="814"/>
      <c r="Y113" s="814"/>
      <c r="Z113" s="814"/>
      <c r="AA113" s="814">
        <f>+$AA$37</f>
        <v>90251200</v>
      </c>
      <c r="AB113" s="814"/>
      <c r="AC113" s="814"/>
      <c r="AD113" s="814"/>
      <c r="AE113" s="814">
        <f>+$AE$37</f>
        <v>992770200</v>
      </c>
      <c r="AF113" s="814"/>
      <c r="AG113" s="814"/>
      <c r="AH113" s="816"/>
    </row>
    <row r="114" spans="1:34" ht="15" customHeight="1" thickBot="1" x14ac:dyDescent="0.2">
      <c r="A114" s="245" t="s">
        <v>112</v>
      </c>
      <c r="B114" s="245"/>
      <c r="C114" s="245"/>
      <c r="D114" s="245"/>
      <c r="E114" s="245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812"/>
      <c r="T114" s="813"/>
      <c r="U114" s="813"/>
      <c r="V114" s="813"/>
      <c r="W114" s="815"/>
      <c r="X114" s="815"/>
      <c r="Y114" s="815"/>
      <c r="Z114" s="815"/>
      <c r="AA114" s="815"/>
      <c r="AB114" s="815"/>
      <c r="AC114" s="815"/>
      <c r="AD114" s="815"/>
      <c r="AE114" s="815"/>
      <c r="AF114" s="815"/>
      <c r="AG114" s="815"/>
      <c r="AH114" s="817"/>
    </row>
  </sheetData>
  <mergeCells count="288">
    <mergeCell ref="S111:V112"/>
    <mergeCell ref="W111:Z112"/>
    <mergeCell ref="AA111:AD112"/>
    <mergeCell ref="AE111:AH112"/>
    <mergeCell ref="S113:V114"/>
    <mergeCell ref="W113:Z114"/>
    <mergeCell ref="AA113:AD114"/>
    <mergeCell ref="AE113:AH114"/>
    <mergeCell ref="S106:V106"/>
    <mergeCell ref="S107:V108"/>
    <mergeCell ref="W107:Z108"/>
    <mergeCell ref="AA107:AD108"/>
    <mergeCell ref="AE107:AH108"/>
    <mergeCell ref="S109:V110"/>
    <mergeCell ref="W109:Z110"/>
    <mergeCell ref="AA109:AD110"/>
    <mergeCell ref="AE109:AH110"/>
    <mergeCell ref="A101:A102"/>
    <mergeCell ref="B101:B102"/>
    <mergeCell ref="C101:N102"/>
    <mergeCell ref="O101:P102"/>
    <mergeCell ref="Q101:R102"/>
    <mergeCell ref="S101:V102"/>
    <mergeCell ref="W101:Z102"/>
    <mergeCell ref="AA101:AB102"/>
    <mergeCell ref="AC101:AH102"/>
    <mergeCell ref="A99:A100"/>
    <mergeCell ref="B99:B100"/>
    <mergeCell ref="C99:N100"/>
    <mergeCell ref="O99:P100"/>
    <mergeCell ref="Q99:R100"/>
    <mergeCell ref="S99:V100"/>
    <mergeCell ref="W99:Z100"/>
    <mergeCell ref="AA99:AB100"/>
    <mergeCell ref="AC99:AH100"/>
    <mergeCell ref="A97:A98"/>
    <mergeCell ref="B97:B98"/>
    <mergeCell ref="C97:N98"/>
    <mergeCell ref="O97:P98"/>
    <mergeCell ref="Q97:R98"/>
    <mergeCell ref="S97:V98"/>
    <mergeCell ref="W97:Z98"/>
    <mergeCell ref="AA97:AB98"/>
    <mergeCell ref="AC97:AH98"/>
    <mergeCell ref="A95:A96"/>
    <mergeCell ref="B95:B96"/>
    <mergeCell ref="C95:N96"/>
    <mergeCell ref="O95:P96"/>
    <mergeCell ref="Q95:R96"/>
    <mergeCell ref="S95:V96"/>
    <mergeCell ref="W95:Z96"/>
    <mergeCell ref="AA95:AB96"/>
    <mergeCell ref="AC95:AH96"/>
    <mergeCell ref="W61:Z62"/>
    <mergeCell ref="AA61:AB62"/>
    <mergeCell ref="AC61:AH62"/>
    <mergeCell ref="S68:V68"/>
    <mergeCell ref="S69:V70"/>
    <mergeCell ref="W69:Z70"/>
    <mergeCell ref="AA69:AD70"/>
    <mergeCell ref="AE69:AH70"/>
    <mergeCell ref="S71:V72"/>
    <mergeCell ref="W71:Z72"/>
    <mergeCell ref="AA71:AD72"/>
    <mergeCell ref="AE71:AH72"/>
    <mergeCell ref="W63:Z64"/>
    <mergeCell ref="AA63:AB64"/>
    <mergeCell ref="AC63:AH64"/>
    <mergeCell ref="A93:A94"/>
    <mergeCell ref="B93:B94"/>
    <mergeCell ref="C93:N94"/>
    <mergeCell ref="O93:P94"/>
    <mergeCell ref="Q93:R94"/>
    <mergeCell ref="S93:V94"/>
    <mergeCell ref="W93:Z94"/>
    <mergeCell ref="AA93:AB94"/>
    <mergeCell ref="E89:L90"/>
    <mergeCell ref="Y90:AB90"/>
    <mergeCell ref="A91:A92"/>
    <mergeCell ref="B91:B92"/>
    <mergeCell ref="C91:N92"/>
    <mergeCell ref="O91:P92"/>
    <mergeCell ref="Q91:R92"/>
    <mergeCell ref="S91:V92"/>
    <mergeCell ref="W91:Z92"/>
    <mergeCell ref="AA91:AB92"/>
    <mergeCell ref="A103:A104"/>
    <mergeCell ref="B103:B104"/>
    <mergeCell ref="C103:N104"/>
    <mergeCell ref="O103:P104"/>
    <mergeCell ref="Q103:R104"/>
    <mergeCell ref="S103:V104"/>
    <mergeCell ref="W103:Z104"/>
    <mergeCell ref="AA103:AB104"/>
    <mergeCell ref="AC103:AH104"/>
    <mergeCell ref="AC91:AH92"/>
    <mergeCell ref="AC93:AH94"/>
    <mergeCell ref="W82:Z83"/>
    <mergeCell ref="AA82:AH83"/>
    <mergeCell ref="E83:L84"/>
    <mergeCell ref="Z84:AH84"/>
    <mergeCell ref="E85:L86"/>
    <mergeCell ref="Z86:AH87"/>
    <mergeCell ref="Z79:AA79"/>
    <mergeCell ref="AC79:AD79"/>
    <mergeCell ref="AF79:AG79"/>
    <mergeCell ref="B80:K81"/>
    <mergeCell ref="W80:Z81"/>
    <mergeCell ref="AA80:AH81"/>
    <mergeCell ref="AE90:AH90"/>
    <mergeCell ref="A77:AH78"/>
    <mergeCell ref="S73:V74"/>
    <mergeCell ref="W73:Z74"/>
    <mergeCell ref="AA73:AD74"/>
    <mergeCell ref="AE73:AH74"/>
    <mergeCell ref="S75:V76"/>
    <mergeCell ref="W75:Z76"/>
    <mergeCell ref="AA75:AD76"/>
    <mergeCell ref="AE75:AH76"/>
    <mergeCell ref="A65:A66"/>
    <mergeCell ref="B65:B66"/>
    <mergeCell ref="C65:N66"/>
    <mergeCell ref="O65:P66"/>
    <mergeCell ref="Q65:R66"/>
    <mergeCell ref="S65:V66"/>
    <mergeCell ref="W65:Z66"/>
    <mergeCell ref="AA65:AB66"/>
    <mergeCell ref="AC65:AH66"/>
    <mergeCell ref="O57:P58"/>
    <mergeCell ref="Q57:R58"/>
    <mergeCell ref="S57:V58"/>
    <mergeCell ref="A63:A64"/>
    <mergeCell ref="B63:B64"/>
    <mergeCell ref="C63:N64"/>
    <mergeCell ref="O63:P64"/>
    <mergeCell ref="Q63:R64"/>
    <mergeCell ref="S63:V64"/>
    <mergeCell ref="A61:A62"/>
    <mergeCell ref="B61:B62"/>
    <mergeCell ref="C61:N62"/>
    <mergeCell ref="O61:P62"/>
    <mergeCell ref="Q61:R62"/>
    <mergeCell ref="S61:V62"/>
    <mergeCell ref="W57:Z58"/>
    <mergeCell ref="AA57:AB58"/>
    <mergeCell ref="AC57:AH58"/>
    <mergeCell ref="W59:Z60"/>
    <mergeCell ref="AA59:AB60"/>
    <mergeCell ref="AC59:AH60"/>
    <mergeCell ref="A55:A56"/>
    <mergeCell ref="B55:B56"/>
    <mergeCell ref="C55:N56"/>
    <mergeCell ref="O55:P56"/>
    <mergeCell ref="Q55:R56"/>
    <mergeCell ref="S55:V56"/>
    <mergeCell ref="W55:Z56"/>
    <mergeCell ref="AA55:AB56"/>
    <mergeCell ref="AC55:AH56"/>
    <mergeCell ref="A59:A60"/>
    <mergeCell ref="B59:B60"/>
    <mergeCell ref="C59:N60"/>
    <mergeCell ref="O59:P60"/>
    <mergeCell ref="Q59:R60"/>
    <mergeCell ref="S59:V60"/>
    <mergeCell ref="A57:A58"/>
    <mergeCell ref="B57:B58"/>
    <mergeCell ref="C57:N58"/>
    <mergeCell ref="E51:L52"/>
    <mergeCell ref="Y52:AB52"/>
    <mergeCell ref="AE52:AH52"/>
    <mergeCell ref="A53:A54"/>
    <mergeCell ref="B53:B54"/>
    <mergeCell ref="C53:N54"/>
    <mergeCell ref="O53:P54"/>
    <mergeCell ref="Q53:R54"/>
    <mergeCell ref="S53:V54"/>
    <mergeCell ref="W53:Z54"/>
    <mergeCell ref="AA53:AB54"/>
    <mergeCell ref="AC53:AH54"/>
    <mergeCell ref="W44:Z45"/>
    <mergeCell ref="AA44:AH45"/>
    <mergeCell ref="E45:L46"/>
    <mergeCell ref="Z46:AH46"/>
    <mergeCell ref="E47:L48"/>
    <mergeCell ref="Z48:AH49"/>
    <mergeCell ref="Z41:AA41"/>
    <mergeCell ref="AC41:AD41"/>
    <mergeCell ref="AF41:AG41"/>
    <mergeCell ref="B42:K43"/>
    <mergeCell ref="W42:Z43"/>
    <mergeCell ref="AA42:AH43"/>
    <mergeCell ref="S35:V36"/>
    <mergeCell ref="W35:Z36"/>
    <mergeCell ref="AA35:AD36"/>
    <mergeCell ref="AE35:AH36"/>
    <mergeCell ref="A39:AH40"/>
    <mergeCell ref="S30:V30"/>
    <mergeCell ref="S31:V32"/>
    <mergeCell ref="W31:Z32"/>
    <mergeCell ref="AA31:AD32"/>
    <mergeCell ref="AE31:AH32"/>
    <mergeCell ref="S33:V34"/>
    <mergeCell ref="W33:Z34"/>
    <mergeCell ref="AA33:AD34"/>
    <mergeCell ref="AE33:AH34"/>
    <mergeCell ref="S37:V38"/>
    <mergeCell ref="W37:Z38"/>
    <mergeCell ref="AA37:AD38"/>
    <mergeCell ref="AE37:AH38"/>
    <mergeCell ref="A27:A28"/>
    <mergeCell ref="B27:B28"/>
    <mergeCell ref="C27:N28"/>
    <mergeCell ref="O27:P28"/>
    <mergeCell ref="Q27:R28"/>
    <mergeCell ref="S27:V28"/>
    <mergeCell ref="W27:Z28"/>
    <mergeCell ref="AA27:AB28"/>
    <mergeCell ref="AC27:AH28"/>
    <mergeCell ref="A25:A26"/>
    <mergeCell ref="B25:B26"/>
    <mergeCell ref="C25:N26"/>
    <mergeCell ref="O25:P26"/>
    <mergeCell ref="Q25:R26"/>
    <mergeCell ref="S25:V26"/>
    <mergeCell ref="W25:Z26"/>
    <mergeCell ref="AA25:AB26"/>
    <mergeCell ref="AC25:AH26"/>
    <mergeCell ref="W21:Z22"/>
    <mergeCell ref="AA21:AB22"/>
    <mergeCell ref="AC21:AH22"/>
    <mergeCell ref="A23:A24"/>
    <mergeCell ref="B23:B24"/>
    <mergeCell ref="C23:N24"/>
    <mergeCell ref="O23:P24"/>
    <mergeCell ref="Q23:R24"/>
    <mergeCell ref="S23:V24"/>
    <mergeCell ref="W23:Z24"/>
    <mergeCell ref="A21:A22"/>
    <mergeCell ref="B21:B22"/>
    <mergeCell ref="C21:N22"/>
    <mergeCell ref="O21:P22"/>
    <mergeCell ref="Q21:R22"/>
    <mergeCell ref="S21:V22"/>
    <mergeCell ref="AA23:AB24"/>
    <mergeCell ref="AC23:AH24"/>
    <mergeCell ref="A19:A20"/>
    <mergeCell ref="B19:B20"/>
    <mergeCell ref="C19:N20"/>
    <mergeCell ref="O19:P20"/>
    <mergeCell ref="Q19:R20"/>
    <mergeCell ref="S19:V20"/>
    <mergeCell ref="W19:Z20"/>
    <mergeCell ref="AA19:AB20"/>
    <mergeCell ref="AC19:AH20"/>
    <mergeCell ref="A17:A18"/>
    <mergeCell ref="B17:B18"/>
    <mergeCell ref="C17:N18"/>
    <mergeCell ref="O17:P18"/>
    <mergeCell ref="Q17:R18"/>
    <mergeCell ref="S17:V18"/>
    <mergeCell ref="W17:Z18"/>
    <mergeCell ref="AA17:AB18"/>
    <mergeCell ref="AC17:AH18"/>
    <mergeCell ref="E13:L14"/>
    <mergeCell ref="Y14:AB14"/>
    <mergeCell ref="AE14:AH14"/>
    <mergeCell ref="A15:A16"/>
    <mergeCell ref="B15:B16"/>
    <mergeCell ref="C15:N16"/>
    <mergeCell ref="O15:P16"/>
    <mergeCell ref="Q15:R16"/>
    <mergeCell ref="S15:V16"/>
    <mergeCell ref="W15:Z16"/>
    <mergeCell ref="AA15:AB16"/>
    <mergeCell ref="AC15:AH16"/>
    <mergeCell ref="W6:Z7"/>
    <mergeCell ref="AA6:AH7"/>
    <mergeCell ref="E7:L8"/>
    <mergeCell ref="Z8:AH8"/>
    <mergeCell ref="E9:L10"/>
    <mergeCell ref="Z10:AH11"/>
    <mergeCell ref="A1:AH2"/>
    <mergeCell ref="Z3:AA3"/>
    <mergeCell ref="AC3:AD3"/>
    <mergeCell ref="AF3:AG3"/>
    <mergeCell ref="B4:K5"/>
    <mergeCell ref="W4:Z5"/>
    <mergeCell ref="AA4:AH5"/>
  </mergeCells>
  <phoneticPr fontId="2"/>
  <dataValidations count="1">
    <dataValidation type="list" allowBlank="1" showInputMessage="1" showErrorMessage="1" sqref="AA17:AB28" xr:uid="{016C1F7E-99FF-4ACC-974C-3D9DA26C26DD}">
      <formula1>"10%,8%,非,　,"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A54A35C3-D788-42B1-8554-ACA3C85456E2}">
          <x14:formula1>
            <xm:f>リスト!$A$2:$A$9</xm:f>
          </x14:formula1>
          <xm:sqref>B4:K5 B80:K81 B42:K43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1510-80B4-4DF5-9118-6990A2D52D17}">
  <sheetPr codeName="Sheet12">
    <tabColor rgb="FFFFFF00"/>
  </sheetPr>
  <dimension ref="A1:AI114"/>
  <sheetViews>
    <sheetView view="pageBreakPreview" topLeftCell="A13" zoomScaleNormal="100" zoomScaleSheetLayoutView="100" workbookViewId="0">
      <selection activeCell="AP35" sqref="AP35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5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5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+$AE$36</f>
        <v>992770200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 t="s">
        <v>114</v>
      </c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252"/>
      <c r="B15" s="141"/>
      <c r="C15" s="141"/>
      <c r="D15" s="142"/>
      <c r="E15" s="249"/>
      <c r="F15" s="249"/>
      <c r="G15" s="249"/>
      <c r="H15" s="249"/>
      <c r="I15" s="249"/>
      <c r="J15" s="249"/>
      <c r="K15" s="249"/>
      <c r="L15" s="249"/>
      <c r="M15" s="2"/>
      <c r="N15" s="129"/>
      <c r="P15" s="130"/>
      <c r="Q15" s="130"/>
      <c r="R15" s="130"/>
      <c r="T15" s="130"/>
      <c r="W15" s="156"/>
      <c r="X15" s="9"/>
      <c r="Y15" s="20"/>
      <c r="Z15" s="20"/>
      <c r="AA15" s="20"/>
      <c r="AB15" s="20"/>
      <c r="AE15" s="250"/>
      <c r="AF15" s="250"/>
      <c r="AG15" s="250"/>
      <c r="AH15" s="251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30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601">
        <v>0.1</v>
      </c>
      <c r="AB18" s="757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58"/>
      <c r="AB19" s="759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30</v>
      </c>
      <c r="C20" s="625" t="s">
        <v>126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766">
        <v>1600000</v>
      </c>
      <c r="T20" s="767"/>
      <c r="U20" s="767"/>
      <c r="V20" s="768"/>
      <c r="W20" s="766">
        <f>+$S20*$O20</f>
        <v>1600000</v>
      </c>
      <c r="X20" s="767"/>
      <c r="Y20" s="767"/>
      <c r="Z20" s="768"/>
      <c r="AA20" s="601">
        <v>0.1</v>
      </c>
      <c r="AB20" s="757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769"/>
      <c r="T21" s="770"/>
      <c r="U21" s="770"/>
      <c r="V21" s="771"/>
      <c r="W21" s="769"/>
      <c r="X21" s="770"/>
      <c r="Y21" s="770"/>
      <c r="Z21" s="771"/>
      <c r="AA21" s="758"/>
      <c r="AB21" s="759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30</v>
      </c>
      <c r="C22" s="625" t="s">
        <v>127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100</v>
      </c>
      <c r="P22" s="588"/>
      <c r="Q22" s="591" t="s">
        <v>128</v>
      </c>
      <c r="R22" s="592"/>
      <c r="S22" s="766">
        <v>9000</v>
      </c>
      <c r="T22" s="767"/>
      <c r="U22" s="767"/>
      <c r="V22" s="768"/>
      <c r="W22" s="766">
        <f>+$S22*$O22</f>
        <v>900000</v>
      </c>
      <c r="X22" s="767"/>
      <c r="Y22" s="767"/>
      <c r="Z22" s="768"/>
      <c r="AA22" s="601">
        <v>0.1</v>
      </c>
      <c r="AB22" s="757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58"/>
      <c r="AB23" s="759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30</v>
      </c>
      <c r="C24" s="625" t="s">
        <v>124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15000</v>
      </c>
      <c r="T24" s="767"/>
      <c r="U24" s="767"/>
      <c r="V24" s="768"/>
      <c r="W24" s="766">
        <f>+$S24*$O24</f>
        <v>15000</v>
      </c>
      <c r="X24" s="767"/>
      <c r="Y24" s="767"/>
      <c r="Z24" s="768"/>
      <c r="AA24" s="601">
        <v>0.08</v>
      </c>
      <c r="AB24" s="757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58"/>
      <c r="AB25" s="759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30</v>
      </c>
      <c r="C26" s="625" t="s">
        <v>125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82</v>
      </c>
      <c r="R26" s="592"/>
      <c r="S26" s="766">
        <v>4000</v>
      </c>
      <c r="T26" s="767"/>
      <c r="U26" s="767"/>
      <c r="V26" s="768"/>
      <c r="W26" s="766">
        <f>+$S26*$O26</f>
        <v>4000</v>
      </c>
      <c r="X26" s="767"/>
      <c r="Y26" s="767"/>
      <c r="Z26" s="768"/>
      <c r="AA26" s="605" t="s">
        <v>97</v>
      </c>
      <c r="AB26" s="606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607"/>
      <c r="AB27" s="608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/>
      <c r="B28" s="623"/>
      <c r="C28" s="625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/>
      <c r="P28" s="588"/>
      <c r="Q28" s="609"/>
      <c r="R28" s="610"/>
      <c r="S28" s="766"/>
      <c r="T28" s="767"/>
      <c r="U28" s="767"/>
      <c r="V28" s="768"/>
      <c r="W28" s="766">
        <f>+$S28*$O28</f>
        <v>0</v>
      </c>
      <c r="X28" s="767"/>
      <c r="Y28" s="767"/>
      <c r="Z28" s="768"/>
      <c r="AA28" s="619">
        <v>0.1</v>
      </c>
      <c r="AB28" s="620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69"/>
      <c r="T29" s="770"/>
      <c r="U29" s="770"/>
      <c r="V29" s="771"/>
      <c r="W29" s="769"/>
      <c r="X29" s="770"/>
      <c r="Y29" s="770"/>
      <c r="Z29" s="771"/>
      <c r="AA29" s="621"/>
      <c r="AB29" s="622"/>
      <c r="AC29" s="788"/>
      <c r="AD29" s="789"/>
      <c r="AE29" s="789"/>
      <c r="AF29" s="789"/>
      <c r="AG29" s="789"/>
      <c r="AH29" s="790"/>
      <c r="AI29" s="242"/>
    </row>
    <row r="30" spans="1:35" s="207" customFormat="1" ht="14.85" customHeight="1" x14ac:dyDescent="0.15">
      <c r="A30" s="253"/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5"/>
      <c r="P30" s="255"/>
      <c r="Q30" s="256"/>
      <c r="R30" s="260"/>
      <c r="S30" s="243"/>
      <c r="T30" s="243"/>
      <c r="U30" s="243"/>
      <c r="V30" s="243"/>
      <c r="W30" s="243"/>
      <c r="X30" s="243"/>
      <c r="Y30" s="243"/>
      <c r="Z30" s="243"/>
      <c r="AA30" s="261"/>
      <c r="AB30" s="261"/>
      <c r="AC30" s="244"/>
      <c r="AD30" s="244"/>
      <c r="AE30" s="244"/>
      <c r="AF30" s="244"/>
      <c r="AG30" s="244"/>
      <c r="AH30" s="244"/>
      <c r="AI30" s="242"/>
    </row>
    <row r="31" spans="1:35" ht="14.85" customHeight="1" x14ac:dyDescent="0.2">
      <c r="A31" s="17"/>
      <c r="B31" s="17"/>
      <c r="C31" s="17"/>
      <c r="D31" s="17"/>
      <c r="E31" s="18"/>
      <c r="F31" s="17"/>
      <c r="G31" s="17"/>
      <c r="H31" s="17"/>
      <c r="I31" s="17"/>
      <c r="J31" s="18"/>
      <c r="K31" s="17"/>
      <c r="L31" s="17"/>
      <c r="M31" s="17"/>
      <c r="N31" s="17"/>
      <c r="O31" s="135"/>
      <c r="P31" s="136"/>
      <c r="Q31" s="136"/>
      <c r="R31" s="257"/>
      <c r="S31" s="258"/>
      <c r="T31" s="258"/>
      <c r="U31" s="258"/>
      <c r="V31" s="258"/>
      <c r="W31" s="259"/>
      <c r="X31" s="259"/>
      <c r="Y31" s="259"/>
      <c r="Z31" s="259"/>
      <c r="AA31" s="259"/>
      <c r="AB31" s="81"/>
      <c r="AC31" s="81"/>
      <c r="AD31" s="81"/>
      <c r="AE31" s="81"/>
      <c r="AF31" s="81"/>
      <c r="AG31" s="81"/>
      <c r="AH31" s="81"/>
    </row>
    <row r="32" spans="1:35" ht="14.85" customHeight="1" x14ac:dyDescent="0.35">
      <c r="A32" s="20"/>
      <c r="B32" s="2"/>
      <c r="C32" s="20"/>
      <c r="D32" s="2"/>
      <c r="E32" s="2"/>
      <c r="F32" s="20"/>
      <c r="G32" s="2"/>
      <c r="H32" s="20"/>
      <c r="I32" s="2"/>
      <c r="J32" s="2"/>
      <c r="K32" s="17"/>
      <c r="L32" s="17"/>
      <c r="M32" s="17"/>
      <c r="N32" s="17"/>
      <c r="O32" s="2"/>
      <c r="P32" s="2"/>
      <c r="Q32" s="2"/>
      <c r="R32" s="2"/>
      <c r="S32" s="818"/>
      <c r="T32" s="819"/>
      <c r="U32" s="819"/>
      <c r="V32" s="820"/>
      <c r="W32" s="228" t="s">
        <v>80</v>
      </c>
      <c r="X32" s="229"/>
      <c r="Y32" s="229"/>
      <c r="Z32" s="229"/>
      <c r="AA32" s="230" t="s">
        <v>35</v>
      </c>
      <c r="AB32" s="231"/>
      <c r="AC32" s="231"/>
      <c r="AD32" s="232"/>
      <c r="AE32" s="228" t="s">
        <v>87</v>
      </c>
      <c r="AF32" s="229"/>
      <c r="AG32" s="228"/>
      <c r="AH32" s="233"/>
    </row>
    <row r="33" spans="1:34" ht="14.85" customHeight="1" x14ac:dyDescent="0.15">
      <c r="A33" s="66"/>
      <c r="B33" s="66"/>
      <c r="C33" s="66"/>
      <c r="D33" s="2"/>
      <c r="E33" s="2"/>
      <c r="F33" s="2"/>
      <c r="G33" s="2"/>
      <c r="H33" s="2"/>
      <c r="I33" s="2"/>
      <c r="J33" s="2"/>
      <c r="K33" s="20"/>
      <c r="L33" s="2"/>
      <c r="M33" s="20"/>
      <c r="N33" s="2"/>
      <c r="O33" s="67"/>
      <c r="P33" s="67"/>
      <c r="Q33" s="67"/>
      <c r="R33" s="67"/>
      <c r="S33" s="830" t="s">
        <v>85</v>
      </c>
      <c r="T33" s="831"/>
      <c r="U33" s="831"/>
      <c r="V33" s="832"/>
      <c r="W33" s="821">
        <f>SUMIF($AA$18:$AB$29,10%,$W$18:$Z$29)</f>
        <v>902500000</v>
      </c>
      <c r="X33" s="822"/>
      <c r="Y33" s="822"/>
      <c r="Z33" s="823"/>
      <c r="AA33" s="821">
        <f>ROUND(SUMIF($AA$18:$AB$29,10%,$W$18:$Z$29)*10%,0)</f>
        <v>90250000</v>
      </c>
      <c r="AB33" s="822"/>
      <c r="AC33" s="822"/>
      <c r="AD33" s="823"/>
      <c r="AE33" s="821">
        <f>+$W$33+$AA$33</f>
        <v>992750000</v>
      </c>
      <c r="AF33" s="822"/>
      <c r="AG33" s="822"/>
      <c r="AH33" s="823"/>
    </row>
    <row r="34" spans="1:34" ht="14.85" customHeight="1" x14ac:dyDescent="0.15">
      <c r="A34" s="68"/>
      <c r="B34" s="6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824" t="s">
        <v>86</v>
      </c>
      <c r="T34" s="825"/>
      <c r="U34" s="825"/>
      <c r="V34" s="826"/>
      <c r="W34" s="827">
        <f>SUMIF($AA$18:$AB$29,8%,$W$18:$Z$29)</f>
        <v>15000</v>
      </c>
      <c r="X34" s="828"/>
      <c r="Y34" s="828"/>
      <c r="Z34" s="829"/>
      <c r="AA34" s="827">
        <f>ROUND(SUMIF($AA$18:$AB$29,8%,$W$18:$Z$29)*8%,0)</f>
        <v>1200</v>
      </c>
      <c r="AB34" s="828"/>
      <c r="AC34" s="828"/>
      <c r="AD34" s="829"/>
      <c r="AE34" s="827">
        <f>+$W$34+$AA$34</f>
        <v>16200</v>
      </c>
      <c r="AF34" s="828"/>
      <c r="AG34" s="828"/>
      <c r="AH34" s="829"/>
    </row>
    <row r="35" spans="1:34" ht="14.85" customHeight="1" thickBot="1" x14ac:dyDescent="0.2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833" t="s">
        <v>84</v>
      </c>
      <c r="T35" s="834"/>
      <c r="U35" s="834"/>
      <c r="V35" s="835"/>
      <c r="W35" s="821">
        <f>SUMIF($AA$18:$AB$29,"非",$W$18:$Z$29)</f>
        <v>4000</v>
      </c>
      <c r="X35" s="822"/>
      <c r="Y35" s="822"/>
      <c r="Z35" s="823"/>
      <c r="AA35" s="843">
        <v>0</v>
      </c>
      <c r="AB35" s="844"/>
      <c r="AC35" s="844"/>
      <c r="AD35" s="845"/>
      <c r="AE35" s="821">
        <f>+$W$35+$AA$35</f>
        <v>4000</v>
      </c>
      <c r="AF35" s="822"/>
      <c r="AG35" s="822"/>
      <c r="AH35" s="823"/>
    </row>
    <row r="36" spans="1:34" ht="14.85" customHeight="1" thickBot="1" x14ac:dyDescent="0.2">
      <c r="A36" s="68"/>
      <c r="B36" s="70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836" t="s">
        <v>113</v>
      </c>
      <c r="T36" s="837"/>
      <c r="U36" s="837"/>
      <c r="V36" s="838"/>
      <c r="W36" s="839">
        <f>SUM(W33:Z35)</f>
        <v>902519000</v>
      </c>
      <c r="X36" s="840"/>
      <c r="Y36" s="840"/>
      <c r="Z36" s="841"/>
      <c r="AA36" s="839">
        <f>SUM(AA33:AD35)</f>
        <v>90251200</v>
      </c>
      <c r="AB36" s="840"/>
      <c r="AC36" s="840"/>
      <c r="AD36" s="841"/>
      <c r="AE36" s="839">
        <f>SUM(AE33:AH35)</f>
        <v>992770200</v>
      </c>
      <c r="AF36" s="840"/>
      <c r="AG36" s="840"/>
      <c r="AH36" s="842"/>
    </row>
    <row r="37" spans="1:34" ht="14.8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246"/>
      <c r="T37" s="246"/>
      <c r="U37" s="246"/>
      <c r="V37" s="246"/>
      <c r="W37" s="241"/>
      <c r="X37" s="241"/>
      <c r="Y37" s="241"/>
      <c r="Z37" s="241"/>
      <c r="AA37" s="247"/>
      <c r="AB37" s="247"/>
      <c r="AC37" s="247"/>
      <c r="AD37" s="247"/>
      <c r="AE37" s="241"/>
      <c r="AF37" s="241"/>
      <c r="AG37" s="241"/>
      <c r="AH37" s="241"/>
    </row>
    <row r="38" spans="1:34" ht="14.85" customHeight="1" x14ac:dyDescent="0.15">
      <c r="A38" s="68"/>
      <c r="B38" s="6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246"/>
      <c r="T38" s="246"/>
      <c r="U38" s="246"/>
      <c r="V38" s="246"/>
      <c r="W38" s="248"/>
      <c r="X38" s="248"/>
      <c r="Y38" s="248"/>
      <c r="Z38" s="248"/>
      <c r="AA38" s="248"/>
      <c r="AB38" s="248"/>
      <c r="AC38" s="248"/>
      <c r="AD38" s="778" t="s">
        <v>112</v>
      </c>
      <c r="AE38" s="778"/>
      <c r="AF38" s="778"/>
      <c r="AG38" s="778"/>
      <c r="AH38" s="778"/>
    </row>
    <row r="39" spans="1:34" ht="14.85" customHeight="1" x14ac:dyDescent="0.4">
      <c r="A39" s="534" t="s">
        <v>93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</row>
    <row r="40" spans="1:34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</row>
    <row r="41" spans="1:34" ht="14.85" customHeight="1" x14ac:dyDescent="0.15">
      <c r="A41" s="160" t="str">
        <f>+$A$3</f>
        <v>昭和建設株式会社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81" t="s">
        <v>63</v>
      </c>
      <c r="AC41" s="487">
        <f>+$AC$3</f>
        <v>6</v>
      </c>
      <c r="AD41" s="487"/>
      <c r="AE41" s="81" t="s">
        <v>64</v>
      </c>
      <c r="AF41" s="487">
        <f>+$AF$3</f>
        <v>5</v>
      </c>
      <c r="AG41" s="487"/>
      <c r="AH41" s="81" t="s">
        <v>65</v>
      </c>
    </row>
    <row r="42" spans="1:34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535" t="str">
        <f>+$AA$4</f>
        <v>82402</v>
      </c>
      <c r="AB42" s="535"/>
      <c r="AC42" s="535"/>
      <c r="AD42" s="535"/>
      <c r="AE42" s="535"/>
      <c r="AF42" s="535"/>
      <c r="AG42" s="535"/>
      <c r="AH42" s="536"/>
    </row>
    <row r="43" spans="1:34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537"/>
      <c r="AB43" s="537"/>
      <c r="AC43" s="537"/>
      <c r="AD43" s="537"/>
      <c r="AE43" s="537"/>
      <c r="AF43" s="537"/>
      <c r="AG43" s="537"/>
      <c r="AH43" s="538"/>
    </row>
    <row r="44" spans="1:34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739" t="s">
        <v>91</v>
      </c>
      <c r="X44" s="740"/>
      <c r="Y44" s="740"/>
      <c r="Z44" s="741"/>
      <c r="AA44" s="745">
        <f>+$AA$6</f>
        <v>1234567890123</v>
      </c>
      <c r="AB44" s="745"/>
      <c r="AC44" s="745"/>
      <c r="AD44" s="745"/>
      <c r="AE44" s="745"/>
      <c r="AF44" s="745"/>
      <c r="AG44" s="745"/>
      <c r="AH44" s="746"/>
    </row>
    <row r="45" spans="1:34" ht="14.85" customHeight="1" x14ac:dyDescent="0.15">
      <c r="A45" s="234" t="s">
        <v>60</v>
      </c>
      <c r="B45" s="235"/>
      <c r="C45" s="144"/>
      <c r="D45" s="144"/>
      <c r="E45" s="749" t="str">
        <f>+$E$7</f>
        <v>SD2100017</v>
      </c>
      <c r="F45" s="749"/>
      <c r="G45" s="749"/>
      <c r="H45" s="749"/>
      <c r="I45" s="749"/>
      <c r="J45" s="749"/>
      <c r="K45" s="749"/>
      <c r="L45" s="750"/>
      <c r="M45" s="2"/>
      <c r="N45" s="122"/>
      <c r="O45" s="130"/>
      <c r="P45" s="130"/>
      <c r="Q45" s="130"/>
      <c r="R45" s="130"/>
      <c r="T45" s="9"/>
      <c r="V45" s="96"/>
      <c r="W45" s="742"/>
      <c r="X45" s="743"/>
      <c r="Y45" s="743"/>
      <c r="Z45" s="744"/>
      <c r="AA45" s="747"/>
      <c r="AB45" s="747"/>
      <c r="AC45" s="747"/>
      <c r="AD45" s="747"/>
      <c r="AE45" s="747"/>
      <c r="AF45" s="747"/>
      <c r="AG45" s="747"/>
      <c r="AH45" s="748"/>
    </row>
    <row r="46" spans="1:34" ht="14.85" customHeight="1" x14ac:dyDescent="0.15">
      <c r="A46" s="80"/>
      <c r="B46" s="131"/>
      <c r="C46" s="81"/>
      <c r="D46" s="81"/>
      <c r="E46" s="751"/>
      <c r="F46" s="751"/>
      <c r="G46" s="751"/>
      <c r="H46" s="751"/>
      <c r="I46" s="751"/>
      <c r="J46" s="751"/>
      <c r="K46" s="751"/>
      <c r="L46" s="752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9"/>
    </row>
    <row r="47" spans="1:34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H47" s="96"/>
    </row>
    <row r="48" spans="1:34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県央共同アスコン　昭和・鹿島・東亜道路共同企業体</v>
      </c>
      <c r="AA48" s="464"/>
      <c r="AB48" s="464"/>
      <c r="AC48" s="464"/>
      <c r="AD48" s="464"/>
      <c r="AE48" s="464"/>
      <c r="AF48" s="464"/>
      <c r="AG48" s="464"/>
      <c r="AH48" s="465"/>
    </row>
    <row r="49" spans="1:35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5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G50" s="163" t="s">
        <v>70</v>
      </c>
      <c r="AH50" s="96"/>
    </row>
    <row r="51" spans="1:35" ht="14.85" customHeight="1" x14ac:dyDescent="0.15">
      <c r="A51" s="173" t="s">
        <v>75</v>
      </c>
      <c r="B51" s="174"/>
      <c r="C51" s="174"/>
      <c r="D51" s="175"/>
      <c r="E51" s="480">
        <f>+$E$13</f>
        <v>992770200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H51" s="96"/>
    </row>
    <row r="52" spans="1:35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81" t="s">
        <v>73</v>
      </c>
      <c r="AD52" s="81"/>
      <c r="AE52" s="487" t="str">
        <f>+$AE$14</f>
        <v>昭和 太郎</v>
      </c>
      <c r="AF52" s="487"/>
      <c r="AG52" s="487"/>
      <c r="AH52" s="488"/>
    </row>
    <row r="53" spans="1:35" ht="14.85" customHeight="1" x14ac:dyDescent="0.15">
      <c r="A53" s="141"/>
      <c r="B53" s="141"/>
      <c r="C53" s="141"/>
      <c r="D53" s="142"/>
      <c r="E53" s="143"/>
      <c r="F53" s="143"/>
      <c r="G53" s="143"/>
      <c r="H53" s="143"/>
      <c r="I53" s="2"/>
      <c r="J53" s="2"/>
      <c r="K53" s="2"/>
      <c r="L53" s="2"/>
      <c r="M53" s="2"/>
      <c r="N53" s="120"/>
      <c r="O53" s="120"/>
      <c r="P53" s="9"/>
      <c r="Q53" s="2"/>
      <c r="R53" s="2"/>
      <c r="S53" s="2"/>
    </row>
    <row r="54" spans="1:35" s="145" customFormat="1" ht="14.85" customHeight="1" x14ac:dyDescent="0.4">
      <c r="A54" s="725" t="s">
        <v>76</v>
      </c>
      <c r="B54" s="725" t="s">
        <v>65</v>
      </c>
      <c r="C54" s="727" t="s">
        <v>83</v>
      </c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9"/>
      <c r="O54" s="733" t="s">
        <v>77</v>
      </c>
      <c r="P54" s="734"/>
      <c r="Q54" s="733" t="s">
        <v>78</v>
      </c>
      <c r="R54" s="734"/>
      <c r="S54" s="733" t="s">
        <v>79</v>
      </c>
      <c r="T54" s="737"/>
      <c r="U54" s="737"/>
      <c r="V54" s="734"/>
      <c r="W54" s="733" t="s">
        <v>80</v>
      </c>
      <c r="X54" s="737"/>
      <c r="Y54" s="737"/>
      <c r="Z54" s="734"/>
      <c r="AA54" s="733" t="s">
        <v>81</v>
      </c>
      <c r="AB54" s="734"/>
      <c r="AC54" s="733" t="s">
        <v>106</v>
      </c>
      <c r="AD54" s="737"/>
      <c r="AE54" s="737"/>
      <c r="AF54" s="737"/>
      <c r="AG54" s="737"/>
      <c r="AH54" s="734"/>
    </row>
    <row r="55" spans="1:35" s="145" customFormat="1" ht="14.85" customHeight="1" x14ac:dyDescent="0.4">
      <c r="A55" s="726"/>
      <c r="B55" s="726"/>
      <c r="C55" s="730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2"/>
      <c r="O55" s="735"/>
      <c r="P55" s="736"/>
      <c r="Q55" s="735"/>
      <c r="R55" s="736"/>
      <c r="S55" s="735"/>
      <c r="T55" s="738"/>
      <c r="U55" s="738"/>
      <c r="V55" s="736"/>
      <c r="W55" s="735"/>
      <c r="X55" s="738"/>
      <c r="Y55" s="738"/>
      <c r="Z55" s="736"/>
      <c r="AA55" s="735"/>
      <c r="AB55" s="736"/>
      <c r="AC55" s="735"/>
      <c r="AD55" s="738"/>
      <c r="AE55" s="738"/>
      <c r="AF55" s="738"/>
      <c r="AG55" s="738"/>
      <c r="AH55" s="736"/>
    </row>
    <row r="56" spans="1:35" s="207" customFormat="1" ht="14.85" customHeight="1" x14ac:dyDescent="0.15">
      <c r="A56" s="724">
        <f>+$A$18</f>
        <v>10</v>
      </c>
      <c r="B56" s="623">
        <f>+$B$18</f>
        <v>30</v>
      </c>
      <c r="C56" s="625" t="str">
        <f>+$C$18</f>
        <v>道路工事一式〇〇
〇〇〇</v>
      </c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>
        <f>+$O$18</f>
        <v>1</v>
      </c>
      <c r="P56" s="588"/>
      <c r="Q56" s="591" t="str">
        <f>+$Q$18</f>
        <v>式</v>
      </c>
      <c r="R56" s="592"/>
      <c r="S56" s="766">
        <f>+$S$18</f>
        <v>900000000</v>
      </c>
      <c r="T56" s="767"/>
      <c r="U56" s="767"/>
      <c r="V56" s="768"/>
      <c r="W56" s="766">
        <f>+$W$18</f>
        <v>900000000</v>
      </c>
      <c r="X56" s="767"/>
      <c r="Y56" s="767"/>
      <c r="Z56" s="768"/>
      <c r="AA56" s="720">
        <f>+$AA$18</f>
        <v>0.1</v>
      </c>
      <c r="AB56" s="721"/>
      <c r="AC56" s="779" t="str">
        <f>+IF(AC18="","",$AC$18)</f>
        <v/>
      </c>
      <c r="AD56" s="780"/>
      <c r="AE56" s="780"/>
      <c r="AF56" s="780"/>
      <c r="AG56" s="780"/>
      <c r="AH56" s="781"/>
      <c r="AI56" s="241"/>
    </row>
    <row r="57" spans="1:35" s="207" customFormat="1" ht="14.85" customHeight="1" x14ac:dyDescent="0.15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769"/>
      <c r="T57" s="770"/>
      <c r="U57" s="770"/>
      <c r="V57" s="771"/>
      <c r="W57" s="769"/>
      <c r="X57" s="770"/>
      <c r="Y57" s="770"/>
      <c r="Z57" s="771"/>
      <c r="AA57" s="722"/>
      <c r="AB57" s="723"/>
      <c r="AC57" s="782"/>
      <c r="AD57" s="783"/>
      <c r="AE57" s="783"/>
      <c r="AF57" s="783"/>
      <c r="AG57" s="783"/>
      <c r="AH57" s="784"/>
      <c r="AI57" s="241"/>
    </row>
    <row r="58" spans="1:35" s="207" customFormat="1" ht="14.85" customHeight="1" x14ac:dyDescent="0.15">
      <c r="A58" s="724">
        <f>+$A$20</f>
        <v>10</v>
      </c>
      <c r="B58" s="623">
        <f>+$B$20</f>
        <v>30</v>
      </c>
      <c r="C58" s="625" t="str">
        <f>+$C$20</f>
        <v>外注費</v>
      </c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>
        <f>+$O$20</f>
        <v>1</v>
      </c>
      <c r="P58" s="588"/>
      <c r="Q58" s="591" t="str">
        <f>+$Q$20</f>
        <v>式</v>
      </c>
      <c r="R58" s="592"/>
      <c r="S58" s="766">
        <f>+$S$20</f>
        <v>1600000</v>
      </c>
      <c r="T58" s="767"/>
      <c r="U58" s="767"/>
      <c r="V58" s="768"/>
      <c r="W58" s="766">
        <f>+$W$20</f>
        <v>1600000</v>
      </c>
      <c r="X58" s="767"/>
      <c r="Y58" s="767"/>
      <c r="Z58" s="768"/>
      <c r="AA58" s="720">
        <f>+$AA$20</f>
        <v>0.1</v>
      </c>
      <c r="AB58" s="721"/>
      <c r="AC58" s="779" t="str">
        <f>+IF(AC20="","",$AC$20)</f>
        <v/>
      </c>
      <c r="AD58" s="780"/>
      <c r="AE58" s="780"/>
      <c r="AF58" s="780"/>
      <c r="AG58" s="780"/>
      <c r="AH58" s="781"/>
      <c r="AI58" s="241"/>
    </row>
    <row r="59" spans="1:35" s="207" customFormat="1" ht="14.85" customHeight="1" x14ac:dyDescent="0.15">
      <c r="A59" s="722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769"/>
      <c r="T59" s="770"/>
      <c r="U59" s="770"/>
      <c r="V59" s="771"/>
      <c r="W59" s="769"/>
      <c r="X59" s="770"/>
      <c r="Y59" s="770"/>
      <c r="Z59" s="771"/>
      <c r="AA59" s="722"/>
      <c r="AB59" s="723"/>
      <c r="AC59" s="782"/>
      <c r="AD59" s="783"/>
      <c r="AE59" s="783"/>
      <c r="AF59" s="783"/>
      <c r="AG59" s="783"/>
      <c r="AH59" s="784"/>
      <c r="AI59" s="241"/>
    </row>
    <row r="60" spans="1:35" s="207" customFormat="1" ht="14.85" customHeight="1" x14ac:dyDescent="0.15">
      <c r="A60" s="724">
        <f>+$A$22</f>
        <v>10</v>
      </c>
      <c r="B60" s="623">
        <f>+$B$22</f>
        <v>30</v>
      </c>
      <c r="C60" s="625" t="str">
        <f>+$C$22</f>
        <v>材料費</v>
      </c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>
        <f>+$O$22</f>
        <v>100</v>
      </c>
      <c r="P60" s="588"/>
      <c r="Q60" s="591" t="str">
        <f>+$Q$22</f>
        <v>ｋｇ</v>
      </c>
      <c r="R60" s="592"/>
      <c r="S60" s="766">
        <f>+$S$22</f>
        <v>9000</v>
      </c>
      <c r="T60" s="767"/>
      <c r="U60" s="767"/>
      <c r="V60" s="768"/>
      <c r="W60" s="766">
        <f>+$W$22</f>
        <v>900000</v>
      </c>
      <c r="X60" s="767"/>
      <c r="Y60" s="767"/>
      <c r="Z60" s="768"/>
      <c r="AA60" s="720">
        <f>+$AA$22</f>
        <v>0.1</v>
      </c>
      <c r="AB60" s="721"/>
      <c r="AC60" s="779" t="str">
        <f>+IF(AC22="","",$AC$22)</f>
        <v/>
      </c>
      <c r="AD60" s="780"/>
      <c r="AE60" s="780"/>
      <c r="AF60" s="780"/>
      <c r="AG60" s="780"/>
      <c r="AH60" s="781"/>
      <c r="AI60" s="241"/>
    </row>
    <row r="61" spans="1:35" s="207" customFormat="1" ht="14.85" customHeight="1" x14ac:dyDescent="0.15">
      <c r="A61" s="722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769"/>
      <c r="T61" s="770"/>
      <c r="U61" s="770"/>
      <c r="V61" s="771"/>
      <c r="W61" s="769"/>
      <c r="X61" s="770"/>
      <c r="Y61" s="770"/>
      <c r="Z61" s="771"/>
      <c r="AA61" s="722"/>
      <c r="AB61" s="723"/>
      <c r="AC61" s="782"/>
      <c r="AD61" s="783"/>
      <c r="AE61" s="783"/>
      <c r="AF61" s="783"/>
      <c r="AG61" s="783"/>
      <c r="AH61" s="784"/>
      <c r="AI61" s="241"/>
    </row>
    <row r="62" spans="1:35" s="207" customFormat="1" ht="14.85" customHeight="1" x14ac:dyDescent="0.15">
      <c r="A62" s="623">
        <f>+$A$24</f>
        <v>10</v>
      </c>
      <c r="B62" s="623">
        <f>+$B$24</f>
        <v>30</v>
      </c>
      <c r="C62" s="625" t="str">
        <f>+$C$24</f>
        <v>飲料品代</v>
      </c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>
        <f>+$O$24</f>
        <v>1</v>
      </c>
      <c r="P62" s="588"/>
      <c r="Q62" s="591" t="str">
        <f>+$Q$24</f>
        <v>式</v>
      </c>
      <c r="R62" s="592"/>
      <c r="S62" s="766">
        <f>+$S$24</f>
        <v>15000</v>
      </c>
      <c r="T62" s="767"/>
      <c r="U62" s="767"/>
      <c r="V62" s="768"/>
      <c r="W62" s="766">
        <f>+$W$24</f>
        <v>15000</v>
      </c>
      <c r="X62" s="767"/>
      <c r="Y62" s="767"/>
      <c r="Z62" s="768"/>
      <c r="AA62" s="720">
        <f>+$AA$24</f>
        <v>0.08</v>
      </c>
      <c r="AB62" s="721"/>
      <c r="AC62" s="779" t="str">
        <f>+IF(AC24="","",$AC$24)</f>
        <v/>
      </c>
      <c r="AD62" s="780"/>
      <c r="AE62" s="780"/>
      <c r="AF62" s="780"/>
      <c r="AG62" s="780"/>
      <c r="AH62" s="781"/>
      <c r="AI62" s="241"/>
    </row>
    <row r="63" spans="1:35" s="207" customFormat="1" ht="14.85" customHeight="1" x14ac:dyDescent="0.15">
      <c r="A63" s="624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593"/>
      <c r="R63" s="594"/>
      <c r="S63" s="769"/>
      <c r="T63" s="770"/>
      <c r="U63" s="770"/>
      <c r="V63" s="771"/>
      <c r="W63" s="769"/>
      <c r="X63" s="770"/>
      <c r="Y63" s="770"/>
      <c r="Z63" s="771"/>
      <c r="AA63" s="722"/>
      <c r="AB63" s="723"/>
      <c r="AC63" s="782"/>
      <c r="AD63" s="783"/>
      <c r="AE63" s="783"/>
      <c r="AF63" s="783"/>
      <c r="AG63" s="783"/>
      <c r="AH63" s="784"/>
      <c r="AI63" s="241"/>
    </row>
    <row r="64" spans="1:35" s="207" customFormat="1" ht="14.85" customHeight="1" x14ac:dyDescent="0.15">
      <c r="A64" s="623">
        <f>+$A$26</f>
        <v>10</v>
      </c>
      <c r="B64" s="623">
        <f>+$B$26</f>
        <v>30</v>
      </c>
      <c r="C64" s="625" t="str">
        <f>+$C$26</f>
        <v>官庁手続印紙代</v>
      </c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7"/>
      <c r="O64" s="587">
        <f>+$O$26</f>
        <v>1</v>
      </c>
      <c r="P64" s="588"/>
      <c r="Q64" s="591" t="str">
        <f>+$Q$26</f>
        <v>式</v>
      </c>
      <c r="R64" s="592"/>
      <c r="S64" s="766">
        <f>+$S$26</f>
        <v>4000</v>
      </c>
      <c r="T64" s="767"/>
      <c r="U64" s="767"/>
      <c r="V64" s="768"/>
      <c r="W64" s="766">
        <f>+$W$26</f>
        <v>4000</v>
      </c>
      <c r="X64" s="767"/>
      <c r="Y64" s="767"/>
      <c r="Z64" s="768"/>
      <c r="AA64" s="720" t="str">
        <f>+$AA$26</f>
        <v>非</v>
      </c>
      <c r="AB64" s="721"/>
      <c r="AC64" s="779" t="str">
        <f>+IF(AC26="","",$AC$26)</f>
        <v/>
      </c>
      <c r="AD64" s="780"/>
      <c r="AE64" s="780"/>
      <c r="AF64" s="780"/>
      <c r="AG64" s="780"/>
      <c r="AH64" s="781"/>
      <c r="AI64" s="241"/>
    </row>
    <row r="65" spans="1:35" s="207" customFormat="1" ht="14.85" customHeight="1" x14ac:dyDescent="0.15">
      <c r="A65" s="624"/>
      <c r="B65" s="624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30"/>
      <c r="O65" s="589"/>
      <c r="P65" s="590"/>
      <c r="Q65" s="593"/>
      <c r="R65" s="594"/>
      <c r="S65" s="769"/>
      <c r="T65" s="770"/>
      <c r="U65" s="770"/>
      <c r="V65" s="771"/>
      <c r="W65" s="769"/>
      <c r="X65" s="770"/>
      <c r="Y65" s="770"/>
      <c r="Z65" s="771"/>
      <c r="AA65" s="722"/>
      <c r="AB65" s="723"/>
      <c r="AC65" s="782"/>
      <c r="AD65" s="783"/>
      <c r="AE65" s="783"/>
      <c r="AF65" s="783"/>
      <c r="AG65" s="783"/>
      <c r="AH65" s="784"/>
      <c r="AI65" s="241"/>
    </row>
    <row r="66" spans="1:35" s="207" customFormat="1" ht="14.85" customHeight="1" x14ac:dyDescent="0.15">
      <c r="A66" s="623">
        <f>+$A$28</f>
        <v>0</v>
      </c>
      <c r="B66" s="623">
        <f>+$B$28</f>
        <v>0</v>
      </c>
      <c r="C66" s="625">
        <f>+$C$28</f>
        <v>0</v>
      </c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7"/>
      <c r="O66" s="587">
        <f>+$O$28</f>
        <v>0</v>
      </c>
      <c r="P66" s="588"/>
      <c r="Q66" s="609">
        <f>+$Q$28</f>
        <v>0</v>
      </c>
      <c r="R66" s="610"/>
      <c r="S66" s="766">
        <f>+$S$28</f>
        <v>0</v>
      </c>
      <c r="T66" s="767"/>
      <c r="U66" s="767"/>
      <c r="V66" s="768"/>
      <c r="W66" s="766">
        <f>+$W$28</f>
        <v>0</v>
      </c>
      <c r="X66" s="767"/>
      <c r="Y66" s="767"/>
      <c r="Z66" s="768"/>
      <c r="AA66" s="710">
        <f>+$AA$28</f>
        <v>0.1</v>
      </c>
      <c r="AB66" s="711"/>
      <c r="AC66" s="785" t="str">
        <f>+IF(AC28="","",$AC$28)</f>
        <v/>
      </c>
      <c r="AD66" s="786"/>
      <c r="AE66" s="786"/>
      <c r="AF66" s="786"/>
      <c r="AG66" s="786"/>
      <c r="AH66" s="787"/>
      <c r="AI66" s="242"/>
    </row>
    <row r="67" spans="1:35" s="207" customFormat="1" ht="14.85" customHeight="1" x14ac:dyDescent="0.15">
      <c r="A67" s="624"/>
      <c r="B67" s="624"/>
      <c r="C67" s="628"/>
      <c r="D67" s="629"/>
      <c r="E67" s="629"/>
      <c r="F67" s="629"/>
      <c r="G67" s="629"/>
      <c r="H67" s="629"/>
      <c r="I67" s="629"/>
      <c r="J67" s="629"/>
      <c r="K67" s="629"/>
      <c r="L67" s="629"/>
      <c r="M67" s="629"/>
      <c r="N67" s="630"/>
      <c r="O67" s="589"/>
      <c r="P67" s="590"/>
      <c r="Q67" s="611"/>
      <c r="R67" s="612"/>
      <c r="S67" s="769"/>
      <c r="T67" s="770"/>
      <c r="U67" s="770"/>
      <c r="V67" s="771"/>
      <c r="W67" s="769"/>
      <c r="X67" s="770"/>
      <c r="Y67" s="770"/>
      <c r="Z67" s="771"/>
      <c r="AA67" s="712"/>
      <c r="AB67" s="713"/>
      <c r="AC67" s="788"/>
      <c r="AD67" s="789"/>
      <c r="AE67" s="789"/>
      <c r="AF67" s="789"/>
      <c r="AG67" s="789"/>
      <c r="AH67" s="790"/>
      <c r="AI67" s="242"/>
    </row>
    <row r="68" spans="1:35" ht="14.85" customHeight="1" x14ac:dyDescent="0.2">
      <c r="A68" s="17"/>
      <c r="B68" s="17"/>
      <c r="C68" s="17"/>
      <c r="D68" s="17"/>
      <c r="E68" s="18"/>
      <c r="F68" s="17"/>
      <c r="G68" s="17"/>
      <c r="H68" s="17"/>
      <c r="I68" s="17"/>
      <c r="J68" s="18"/>
      <c r="K68" s="17"/>
      <c r="L68" s="17"/>
      <c r="M68" s="17"/>
      <c r="N68" s="17"/>
      <c r="O68" s="135"/>
      <c r="P68" s="136"/>
      <c r="Q68" s="136"/>
      <c r="R68" s="153"/>
      <c r="S68" s="154"/>
      <c r="T68" s="154"/>
      <c r="U68" s="154"/>
      <c r="V68" s="154"/>
      <c r="W68" s="155"/>
      <c r="X68" s="155"/>
      <c r="Y68" s="155"/>
      <c r="Z68" s="155"/>
      <c r="AA68" s="155"/>
      <c r="AB68" s="156"/>
      <c r="AC68" s="156"/>
      <c r="AD68" s="156"/>
      <c r="AE68" s="156"/>
      <c r="AF68" s="156"/>
      <c r="AG68" s="81"/>
      <c r="AH68" s="81"/>
    </row>
    <row r="69" spans="1:35" ht="14.85" customHeight="1" x14ac:dyDescent="0.4">
      <c r="A69" s="20"/>
      <c r="B69" s="2"/>
      <c r="C69" s="20"/>
      <c r="D69" s="2"/>
      <c r="E69" s="2"/>
      <c r="F69" s="20"/>
      <c r="G69" s="2"/>
      <c r="H69" s="20"/>
      <c r="I69" s="2"/>
      <c r="J69" s="2"/>
      <c r="K69" s="17"/>
      <c r="L69" s="17"/>
      <c r="M69" s="17"/>
      <c r="N69" s="17"/>
      <c r="O69" s="2"/>
      <c r="P69" s="2"/>
      <c r="Q69" s="2"/>
      <c r="R69" s="2"/>
      <c r="S69" s="513"/>
      <c r="T69" s="514"/>
      <c r="U69" s="514"/>
      <c r="V69" s="515"/>
      <c r="W69" s="228" t="s">
        <v>80</v>
      </c>
      <c r="X69" s="229"/>
      <c r="Y69" s="229"/>
      <c r="Z69" s="229"/>
      <c r="AA69" s="230" t="s">
        <v>35</v>
      </c>
      <c r="AB69" s="231"/>
      <c r="AC69" s="231"/>
      <c r="AD69" s="232"/>
      <c r="AE69" s="228" t="s">
        <v>87</v>
      </c>
      <c r="AF69" s="229"/>
      <c r="AG69" s="228"/>
      <c r="AH69" s="233"/>
    </row>
    <row r="70" spans="1:35" ht="14.85" customHeight="1" x14ac:dyDescent="0.15">
      <c r="A70" s="66"/>
      <c r="B70" s="66"/>
      <c r="C70" s="66"/>
      <c r="D70" s="2"/>
      <c r="E70" s="2"/>
      <c r="F70" s="2"/>
      <c r="G70" s="2"/>
      <c r="H70" s="2"/>
      <c r="I70" s="2"/>
      <c r="J70" s="2"/>
      <c r="K70" s="20"/>
      <c r="L70" s="2"/>
      <c r="M70" s="20"/>
      <c r="N70" s="2"/>
      <c r="O70" s="67"/>
      <c r="P70" s="67"/>
      <c r="Q70" s="67"/>
      <c r="R70" s="67"/>
      <c r="S70" s="772" t="s">
        <v>85</v>
      </c>
      <c r="T70" s="761"/>
      <c r="U70" s="761"/>
      <c r="V70" s="762"/>
      <c r="W70" s="595">
        <f>+$W$33</f>
        <v>902500000</v>
      </c>
      <c r="X70" s="596"/>
      <c r="Y70" s="596"/>
      <c r="Z70" s="597"/>
      <c r="AA70" s="595">
        <f>+$AA$33</f>
        <v>90250000</v>
      </c>
      <c r="AB70" s="596"/>
      <c r="AC70" s="596"/>
      <c r="AD70" s="597"/>
      <c r="AE70" s="595">
        <f>+$AE$33</f>
        <v>992750000</v>
      </c>
      <c r="AF70" s="596"/>
      <c r="AG70" s="596"/>
      <c r="AH70" s="597"/>
    </row>
    <row r="71" spans="1:35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3"/>
      <c r="T71" s="764"/>
      <c r="U71" s="764"/>
      <c r="V71" s="765"/>
      <c r="W71" s="598"/>
      <c r="X71" s="599"/>
      <c r="Y71" s="599"/>
      <c r="Z71" s="600"/>
      <c r="AA71" s="598"/>
      <c r="AB71" s="599"/>
      <c r="AC71" s="599"/>
      <c r="AD71" s="600"/>
      <c r="AE71" s="598"/>
      <c r="AF71" s="599"/>
      <c r="AG71" s="599"/>
      <c r="AH71" s="600"/>
    </row>
    <row r="72" spans="1:35" ht="14.85" customHeight="1" x14ac:dyDescent="0.15">
      <c r="A72" s="68"/>
      <c r="B72" s="70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0" t="s">
        <v>86</v>
      </c>
      <c r="T72" s="761"/>
      <c r="U72" s="761"/>
      <c r="V72" s="762"/>
      <c r="W72" s="595">
        <f>+$W$35</f>
        <v>4000</v>
      </c>
      <c r="X72" s="596"/>
      <c r="Y72" s="596"/>
      <c r="Z72" s="597"/>
      <c r="AA72" s="595">
        <f>+$AA$35</f>
        <v>0</v>
      </c>
      <c r="AB72" s="596"/>
      <c r="AC72" s="596"/>
      <c r="AD72" s="597"/>
      <c r="AE72" s="595">
        <f>+$AE$35</f>
        <v>4000</v>
      </c>
      <c r="AF72" s="596"/>
      <c r="AG72" s="596"/>
      <c r="AH72" s="597"/>
    </row>
    <row r="73" spans="1:35" ht="14.85" customHeight="1" x14ac:dyDescent="0.15">
      <c r="A73" s="68"/>
      <c r="B73" s="70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763"/>
      <c r="T73" s="764"/>
      <c r="U73" s="764"/>
      <c r="V73" s="765"/>
      <c r="W73" s="598"/>
      <c r="X73" s="599"/>
      <c r="Y73" s="599"/>
      <c r="Z73" s="600"/>
      <c r="AA73" s="598"/>
      <c r="AB73" s="599"/>
      <c r="AC73" s="599"/>
      <c r="AD73" s="600"/>
      <c r="AE73" s="598"/>
      <c r="AF73" s="599"/>
      <c r="AG73" s="599"/>
      <c r="AH73" s="600"/>
    </row>
    <row r="74" spans="1:35" ht="14.85" customHeight="1" x14ac:dyDescent="0.15">
      <c r="A74" s="68"/>
      <c r="B74" s="6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760" t="s">
        <v>84</v>
      </c>
      <c r="T74" s="761"/>
      <c r="U74" s="761"/>
      <c r="V74" s="762"/>
      <c r="W74" s="595">
        <f>+$W$37</f>
        <v>0</v>
      </c>
      <c r="X74" s="596"/>
      <c r="Y74" s="596"/>
      <c r="Z74" s="597"/>
      <c r="AA74" s="766">
        <f>+$AA$37</f>
        <v>0</v>
      </c>
      <c r="AB74" s="767"/>
      <c r="AC74" s="767"/>
      <c r="AD74" s="768"/>
      <c r="AE74" s="595">
        <f>+$AE$37</f>
        <v>0</v>
      </c>
      <c r="AF74" s="596"/>
      <c r="AG74" s="596"/>
      <c r="AH74" s="597"/>
    </row>
    <row r="75" spans="1:35" ht="14.85" customHeight="1" x14ac:dyDescent="0.15">
      <c r="A75" s="68"/>
      <c r="B75" s="6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763"/>
      <c r="T75" s="764"/>
      <c r="U75" s="764"/>
      <c r="V75" s="765"/>
      <c r="W75" s="598"/>
      <c r="X75" s="599"/>
      <c r="Y75" s="599"/>
      <c r="Z75" s="600"/>
      <c r="AA75" s="769"/>
      <c r="AB75" s="770"/>
      <c r="AC75" s="770"/>
      <c r="AD75" s="771"/>
      <c r="AE75" s="598"/>
      <c r="AF75" s="599"/>
      <c r="AG75" s="599"/>
      <c r="AH75" s="600"/>
    </row>
    <row r="76" spans="1:35" ht="15" customHeight="1" x14ac:dyDescent="0.15">
      <c r="A76" s="68"/>
      <c r="B76" s="6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67"/>
      <c r="T76" s="67"/>
      <c r="U76" s="67"/>
      <c r="V76" s="67"/>
      <c r="W76" s="67"/>
      <c r="AD76" s="777" t="e">
        <f>+#REF!</f>
        <v>#REF!</v>
      </c>
      <c r="AE76" s="777"/>
      <c r="AF76" s="777"/>
      <c r="AG76" s="777"/>
      <c r="AH76" s="777"/>
    </row>
    <row r="77" spans="1:35" ht="14.85" customHeight="1" x14ac:dyDescent="0.4">
      <c r="A77" s="534" t="s">
        <v>93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</row>
    <row r="78" spans="1:35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</row>
    <row r="79" spans="1:35" ht="14.85" customHeight="1" x14ac:dyDescent="0.15">
      <c r="A79" s="160" t="str">
        <f>+$A$3</f>
        <v>昭和建設株式会社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81" t="s">
        <v>63</v>
      </c>
      <c r="AC79" s="487">
        <f>+$AC$3</f>
        <v>6</v>
      </c>
      <c r="AD79" s="487"/>
      <c r="AE79" s="81" t="s">
        <v>64</v>
      </c>
      <c r="AF79" s="487">
        <f>+$AF$3</f>
        <v>5</v>
      </c>
      <c r="AG79" s="487"/>
      <c r="AH79" s="81" t="s">
        <v>65</v>
      </c>
    </row>
    <row r="80" spans="1:35" ht="14.85" customHeight="1" x14ac:dyDescent="0.15">
      <c r="A80" s="160"/>
      <c r="B80" s="432" t="str">
        <f>+$B$4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535" t="str">
        <f>+$AA$4</f>
        <v>82402</v>
      </c>
      <c r="AB80" s="535"/>
      <c r="AC80" s="535"/>
      <c r="AD80" s="535"/>
      <c r="AE80" s="535"/>
      <c r="AF80" s="535"/>
      <c r="AG80" s="535"/>
      <c r="AH80" s="536"/>
    </row>
    <row r="81" spans="1:35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537"/>
      <c r="AB81" s="537"/>
      <c r="AC81" s="537"/>
      <c r="AD81" s="537"/>
      <c r="AE81" s="537"/>
      <c r="AF81" s="537"/>
      <c r="AG81" s="537"/>
      <c r="AH81" s="538"/>
    </row>
    <row r="82" spans="1:35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739" t="s">
        <v>91</v>
      </c>
      <c r="X82" s="740"/>
      <c r="Y82" s="740"/>
      <c r="Z82" s="741"/>
      <c r="AA82" s="745">
        <f>+$AA$6</f>
        <v>1234567890123</v>
      </c>
      <c r="AB82" s="745"/>
      <c r="AC82" s="745"/>
      <c r="AD82" s="745"/>
      <c r="AE82" s="745"/>
      <c r="AF82" s="745"/>
      <c r="AG82" s="745"/>
      <c r="AH82" s="746"/>
    </row>
    <row r="83" spans="1:35" ht="14.85" customHeight="1" x14ac:dyDescent="0.15">
      <c r="A83" s="234" t="s">
        <v>60</v>
      </c>
      <c r="B83" s="235"/>
      <c r="C83" s="144"/>
      <c r="D83" s="144"/>
      <c r="E83" s="749" t="str">
        <f>+$E$7</f>
        <v>SD2100017</v>
      </c>
      <c r="F83" s="749"/>
      <c r="G83" s="749"/>
      <c r="H83" s="749"/>
      <c r="I83" s="749"/>
      <c r="J83" s="749"/>
      <c r="K83" s="749"/>
      <c r="L83" s="750"/>
      <c r="M83" s="2"/>
      <c r="N83" s="122"/>
      <c r="O83" s="130"/>
      <c r="P83" s="130"/>
      <c r="Q83" s="130"/>
      <c r="R83" s="130"/>
      <c r="T83" s="9"/>
      <c r="V83" s="96"/>
      <c r="W83" s="742"/>
      <c r="X83" s="743"/>
      <c r="Y83" s="743"/>
      <c r="Z83" s="744"/>
      <c r="AA83" s="747"/>
      <c r="AB83" s="747"/>
      <c r="AC83" s="747"/>
      <c r="AD83" s="747"/>
      <c r="AE83" s="747"/>
      <c r="AF83" s="747"/>
      <c r="AG83" s="747"/>
      <c r="AH83" s="748"/>
    </row>
    <row r="84" spans="1:35" ht="14.85" customHeight="1" x14ac:dyDescent="0.15">
      <c r="A84" s="80"/>
      <c r="B84" s="131"/>
      <c r="C84" s="81"/>
      <c r="D84" s="81"/>
      <c r="E84" s="751"/>
      <c r="F84" s="751"/>
      <c r="G84" s="751"/>
      <c r="H84" s="751"/>
      <c r="I84" s="751"/>
      <c r="J84" s="751"/>
      <c r="K84" s="751"/>
      <c r="L84" s="752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9"/>
    </row>
    <row r="85" spans="1:35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H85" s="96"/>
    </row>
    <row r="86" spans="1:35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県央共同アスコン　昭和・鹿島・東亜道路共同企業体</v>
      </c>
      <c r="AA86" s="464"/>
      <c r="AB86" s="464"/>
      <c r="AC86" s="464"/>
      <c r="AD86" s="464"/>
      <c r="AE86" s="464"/>
      <c r="AF86" s="464"/>
      <c r="AG86" s="464"/>
      <c r="AH86" s="465"/>
    </row>
    <row r="87" spans="1:35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5"/>
    </row>
    <row r="88" spans="1:35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G88" s="163" t="s">
        <v>70</v>
      </c>
      <c r="AH88" s="96"/>
    </row>
    <row r="89" spans="1:35" ht="14.85" customHeight="1" x14ac:dyDescent="0.15">
      <c r="A89" s="173" t="s">
        <v>75</v>
      </c>
      <c r="B89" s="174"/>
      <c r="C89" s="174"/>
      <c r="D89" s="175"/>
      <c r="E89" s="480">
        <f>+$E$13</f>
        <v>992770200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H89" s="96"/>
    </row>
    <row r="90" spans="1:35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81" t="s">
        <v>73</v>
      </c>
      <c r="AD90" s="81"/>
      <c r="AE90" s="487" t="str">
        <f>+$AE$14</f>
        <v>昭和 太郎</v>
      </c>
      <c r="AF90" s="487"/>
      <c r="AG90" s="487"/>
      <c r="AH90" s="488"/>
    </row>
    <row r="91" spans="1:35" ht="14.85" customHeight="1" x14ac:dyDescent="0.15">
      <c r="A91" s="141"/>
      <c r="B91" s="141"/>
      <c r="C91" s="141"/>
      <c r="D91" s="142"/>
      <c r="E91" s="143"/>
      <c r="F91" s="143"/>
      <c r="G91" s="143"/>
      <c r="H91" s="143"/>
      <c r="I91" s="2"/>
      <c r="J91" s="2"/>
      <c r="K91" s="2"/>
      <c r="L91" s="2"/>
      <c r="M91" s="2"/>
      <c r="N91" s="120"/>
      <c r="O91" s="120"/>
      <c r="P91" s="9"/>
      <c r="Q91" s="2"/>
      <c r="R91" s="2"/>
      <c r="S91" s="2"/>
    </row>
    <row r="92" spans="1:35" s="145" customFormat="1" ht="14.85" customHeight="1" x14ac:dyDescent="0.4">
      <c r="A92" s="725" t="s">
        <v>76</v>
      </c>
      <c r="B92" s="725" t="s">
        <v>65</v>
      </c>
      <c r="C92" s="727" t="s">
        <v>83</v>
      </c>
      <c r="D92" s="728"/>
      <c r="E92" s="728"/>
      <c r="F92" s="728"/>
      <c r="G92" s="728"/>
      <c r="H92" s="728"/>
      <c r="I92" s="728"/>
      <c r="J92" s="728"/>
      <c r="K92" s="728"/>
      <c r="L92" s="728"/>
      <c r="M92" s="728"/>
      <c r="N92" s="729"/>
      <c r="O92" s="733" t="s">
        <v>77</v>
      </c>
      <c r="P92" s="734"/>
      <c r="Q92" s="733" t="s">
        <v>78</v>
      </c>
      <c r="R92" s="734"/>
      <c r="S92" s="733" t="s">
        <v>79</v>
      </c>
      <c r="T92" s="737"/>
      <c r="U92" s="737"/>
      <c r="V92" s="734"/>
      <c r="W92" s="733" t="s">
        <v>80</v>
      </c>
      <c r="X92" s="737"/>
      <c r="Y92" s="737"/>
      <c r="Z92" s="734"/>
      <c r="AA92" s="733" t="s">
        <v>81</v>
      </c>
      <c r="AB92" s="734"/>
      <c r="AC92" s="733" t="s">
        <v>106</v>
      </c>
      <c r="AD92" s="737"/>
      <c r="AE92" s="737"/>
      <c r="AF92" s="737"/>
      <c r="AG92" s="737"/>
      <c r="AH92" s="734"/>
    </row>
    <row r="93" spans="1:35" s="145" customFormat="1" ht="14.85" customHeight="1" x14ac:dyDescent="0.4">
      <c r="A93" s="726"/>
      <c r="B93" s="726"/>
      <c r="C93" s="730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2"/>
      <c r="O93" s="735"/>
      <c r="P93" s="736"/>
      <c r="Q93" s="735"/>
      <c r="R93" s="736"/>
      <c r="S93" s="735"/>
      <c r="T93" s="738"/>
      <c r="U93" s="738"/>
      <c r="V93" s="736"/>
      <c r="W93" s="735"/>
      <c r="X93" s="738"/>
      <c r="Y93" s="738"/>
      <c r="Z93" s="736"/>
      <c r="AA93" s="735"/>
      <c r="AB93" s="736"/>
      <c r="AC93" s="735"/>
      <c r="AD93" s="738"/>
      <c r="AE93" s="738"/>
      <c r="AF93" s="738"/>
      <c r="AG93" s="738"/>
      <c r="AH93" s="736"/>
    </row>
    <row r="94" spans="1:35" s="207" customFormat="1" ht="14.85" customHeight="1" x14ac:dyDescent="0.15">
      <c r="A94" s="724">
        <f>+$A$18</f>
        <v>10</v>
      </c>
      <c r="B94" s="623">
        <f>+$B$18</f>
        <v>30</v>
      </c>
      <c r="C94" s="625" t="str">
        <f>+$C$18</f>
        <v>道路工事一式〇〇
〇〇〇</v>
      </c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7"/>
      <c r="O94" s="587">
        <f>+$O$18</f>
        <v>1</v>
      </c>
      <c r="P94" s="588"/>
      <c r="Q94" s="591" t="str">
        <f>+$Q$18</f>
        <v>式</v>
      </c>
      <c r="R94" s="592"/>
      <c r="S94" s="766">
        <f>+$S$18</f>
        <v>900000000</v>
      </c>
      <c r="T94" s="767"/>
      <c r="U94" s="767"/>
      <c r="V94" s="768"/>
      <c r="W94" s="766">
        <f>+$W$18</f>
        <v>900000000</v>
      </c>
      <c r="X94" s="767"/>
      <c r="Y94" s="767"/>
      <c r="Z94" s="768"/>
      <c r="AA94" s="720">
        <f>+$AA$18</f>
        <v>0.1</v>
      </c>
      <c r="AB94" s="721"/>
      <c r="AC94" s="779" t="str">
        <f>+IF(AC56="","",$AC$18)</f>
        <v/>
      </c>
      <c r="AD94" s="780"/>
      <c r="AE94" s="780"/>
      <c r="AF94" s="780"/>
      <c r="AG94" s="780"/>
      <c r="AH94" s="781"/>
      <c r="AI94" s="241"/>
    </row>
    <row r="95" spans="1:35" s="207" customFormat="1" ht="14.85" customHeight="1" x14ac:dyDescent="0.15">
      <c r="A95" s="722"/>
      <c r="B95" s="624"/>
      <c r="C95" s="628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30"/>
      <c r="O95" s="589"/>
      <c r="P95" s="590"/>
      <c r="Q95" s="593"/>
      <c r="R95" s="594"/>
      <c r="S95" s="769"/>
      <c r="T95" s="770"/>
      <c r="U95" s="770"/>
      <c r="V95" s="771"/>
      <c r="W95" s="769"/>
      <c r="X95" s="770"/>
      <c r="Y95" s="770"/>
      <c r="Z95" s="771"/>
      <c r="AA95" s="722"/>
      <c r="AB95" s="723"/>
      <c r="AC95" s="782"/>
      <c r="AD95" s="783"/>
      <c r="AE95" s="783"/>
      <c r="AF95" s="783"/>
      <c r="AG95" s="783"/>
      <c r="AH95" s="784"/>
      <c r="AI95" s="241"/>
    </row>
    <row r="96" spans="1:35" s="207" customFormat="1" ht="14.85" customHeight="1" x14ac:dyDescent="0.15">
      <c r="A96" s="724">
        <f>+$A$20</f>
        <v>10</v>
      </c>
      <c r="B96" s="623">
        <f>+$B$20</f>
        <v>30</v>
      </c>
      <c r="C96" s="625" t="str">
        <f>+$C$20</f>
        <v>外注費</v>
      </c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7"/>
      <c r="O96" s="587">
        <f>+$O$20</f>
        <v>1</v>
      </c>
      <c r="P96" s="588"/>
      <c r="Q96" s="591" t="str">
        <f>+$Q$20</f>
        <v>式</v>
      </c>
      <c r="R96" s="592"/>
      <c r="S96" s="766">
        <f>+$S$20</f>
        <v>1600000</v>
      </c>
      <c r="T96" s="767"/>
      <c r="U96" s="767"/>
      <c r="V96" s="768"/>
      <c r="W96" s="766">
        <f>+$W$20</f>
        <v>1600000</v>
      </c>
      <c r="X96" s="767"/>
      <c r="Y96" s="767"/>
      <c r="Z96" s="768"/>
      <c r="AA96" s="720">
        <f>+$AA$20</f>
        <v>0.1</v>
      </c>
      <c r="AB96" s="721"/>
      <c r="AC96" s="779" t="str">
        <f>+IF(AC58="","",$AC$20)</f>
        <v/>
      </c>
      <c r="AD96" s="780"/>
      <c r="AE96" s="780"/>
      <c r="AF96" s="780"/>
      <c r="AG96" s="780"/>
      <c r="AH96" s="781"/>
      <c r="AI96" s="241"/>
    </row>
    <row r="97" spans="1:35" s="207" customFormat="1" ht="14.85" customHeight="1" x14ac:dyDescent="0.15">
      <c r="A97" s="722"/>
      <c r="B97" s="624"/>
      <c r="C97" s="628"/>
      <c r="D97" s="629"/>
      <c r="E97" s="629"/>
      <c r="F97" s="629"/>
      <c r="G97" s="629"/>
      <c r="H97" s="629"/>
      <c r="I97" s="629"/>
      <c r="J97" s="629"/>
      <c r="K97" s="629"/>
      <c r="L97" s="629"/>
      <c r="M97" s="629"/>
      <c r="N97" s="630"/>
      <c r="O97" s="589"/>
      <c r="P97" s="590"/>
      <c r="Q97" s="593"/>
      <c r="R97" s="594"/>
      <c r="S97" s="769"/>
      <c r="T97" s="770"/>
      <c r="U97" s="770"/>
      <c r="V97" s="771"/>
      <c r="W97" s="769"/>
      <c r="X97" s="770"/>
      <c r="Y97" s="770"/>
      <c r="Z97" s="771"/>
      <c r="AA97" s="722"/>
      <c r="AB97" s="723"/>
      <c r="AC97" s="782"/>
      <c r="AD97" s="783"/>
      <c r="AE97" s="783"/>
      <c r="AF97" s="783"/>
      <c r="AG97" s="783"/>
      <c r="AH97" s="784"/>
      <c r="AI97" s="241"/>
    </row>
    <row r="98" spans="1:35" s="207" customFormat="1" ht="14.85" customHeight="1" x14ac:dyDescent="0.15">
      <c r="A98" s="724">
        <f>+$A$22</f>
        <v>10</v>
      </c>
      <c r="B98" s="623">
        <f>+$B$22</f>
        <v>30</v>
      </c>
      <c r="C98" s="625" t="str">
        <f>+$C$22</f>
        <v>材料費</v>
      </c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7"/>
      <c r="O98" s="587">
        <f>+$O$22</f>
        <v>100</v>
      </c>
      <c r="P98" s="588"/>
      <c r="Q98" s="591" t="str">
        <f>+$Q$22</f>
        <v>ｋｇ</v>
      </c>
      <c r="R98" s="592"/>
      <c r="S98" s="766">
        <f>+$S$22</f>
        <v>9000</v>
      </c>
      <c r="T98" s="767"/>
      <c r="U98" s="767"/>
      <c r="V98" s="768"/>
      <c r="W98" s="766">
        <f>+$W$22</f>
        <v>900000</v>
      </c>
      <c r="X98" s="767"/>
      <c r="Y98" s="767"/>
      <c r="Z98" s="768"/>
      <c r="AA98" s="720">
        <f>+$AA$22</f>
        <v>0.1</v>
      </c>
      <c r="AB98" s="721"/>
      <c r="AC98" s="779" t="str">
        <f>+IF(AC60="","",$AC$22)</f>
        <v/>
      </c>
      <c r="AD98" s="780"/>
      <c r="AE98" s="780"/>
      <c r="AF98" s="780"/>
      <c r="AG98" s="780"/>
      <c r="AH98" s="781"/>
      <c r="AI98" s="241"/>
    </row>
    <row r="99" spans="1:35" s="207" customFormat="1" ht="14.85" customHeight="1" x14ac:dyDescent="0.15">
      <c r="A99" s="722"/>
      <c r="B99" s="624"/>
      <c r="C99" s="628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30"/>
      <c r="O99" s="589"/>
      <c r="P99" s="590"/>
      <c r="Q99" s="593"/>
      <c r="R99" s="594"/>
      <c r="S99" s="769"/>
      <c r="T99" s="770"/>
      <c r="U99" s="770"/>
      <c r="V99" s="771"/>
      <c r="W99" s="769"/>
      <c r="X99" s="770"/>
      <c r="Y99" s="770"/>
      <c r="Z99" s="771"/>
      <c r="AA99" s="722"/>
      <c r="AB99" s="723"/>
      <c r="AC99" s="782"/>
      <c r="AD99" s="783"/>
      <c r="AE99" s="783"/>
      <c r="AF99" s="783"/>
      <c r="AG99" s="783"/>
      <c r="AH99" s="784"/>
      <c r="AI99" s="241"/>
    </row>
    <row r="100" spans="1:35" s="207" customFormat="1" ht="14.85" customHeight="1" x14ac:dyDescent="0.15">
      <c r="A100" s="623">
        <f>+$A$24</f>
        <v>10</v>
      </c>
      <c r="B100" s="623">
        <f>+$B$24</f>
        <v>30</v>
      </c>
      <c r="C100" s="625" t="str">
        <f>+$C$24</f>
        <v>飲料品代</v>
      </c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7"/>
      <c r="O100" s="587">
        <f>+$O$24</f>
        <v>1</v>
      </c>
      <c r="P100" s="588"/>
      <c r="Q100" s="591" t="str">
        <f>+$Q$24</f>
        <v>式</v>
      </c>
      <c r="R100" s="592"/>
      <c r="S100" s="766">
        <f>+$S$24</f>
        <v>15000</v>
      </c>
      <c r="T100" s="767"/>
      <c r="U100" s="767"/>
      <c r="V100" s="768"/>
      <c r="W100" s="766">
        <f>+$W$24</f>
        <v>15000</v>
      </c>
      <c r="X100" s="767"/>
      <c r="Y100" s="767"/>
      <c r="Z100" s="768"/>
      <c r="AA100" s="720">
        <f>+$AA$24</f>
        <v>0.08</v>
      </c>
      <c r="AB100" s="721"/>
      <c r="AC100" s="779" t="str">
        <f>+IF(AC62="","",$AC$24)</f>
        <v/>
      </c>
      <c r="AD100" s="780"/>
      <c r="AE100" s="780"/>
      <c r="AF100" s="780"/>
      <c r="AG100" s="780"/>
      <c r="AH100" s="781"/>
      <c r="AI100" s="241"/>
    </row>
    <row r="101" spans="1:35" s="207" customFormat="1" ht="14.85" customHeight="1" x14ac:dyDescent="0.15">
      <c r="A101" s="624"/>
      <c r="B101" s="624"/>
      <c r="C101" s="628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30"/>
      <c r="O101" s="589"/>
      <c r="P101" s="590"/>
      <c r="Q101" s="593"/>
      <c r="R101" s="594"/>
      <c r="S101" s="769"/>
      <c r="T101" s="770"/>
      <c r="U101" s="770"/>
      <c r="V101" s="771"/>
      <c r="W101" s="769"/>
      <c r="X101" s="770"/>
      <c r="Y101" s="770"/>
      <c r="Z101" s="771"/>
      <c r="AA101" s="722"/>
      <c r="AB101" s="723"/>
      <c r="AC101" s="782"/>
      <c r="AD101" s="783"/>
      <c r="AE101" s="783"/>
      <c r="AF101" s="783"/>
      <c r="AG101" s="783"/>
      <c r="AH101" s="784"/>
      <c r="AI101" s="241"/>
    </row>
    <row r="102" spans="1:35" s="207" customFormat="1" ht="14.85" customHeight="1" x14ac:dyDescent="0.15">
      <c r="A102" s="623">
        <f>+$A$26</f>
        <v>10</v>
      </c>
      <c r="B102" s="623">
        <f>+$B$26</f>
        <v>30</v>
      </c>
      <c r="C102" s="625" t="str">
        <f>+$C$26</f>
        <v>官庁手続印紙代</v>
      </c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7"/>
      <c r="O102" s="587">
        <f>+$O$26</f>
        <v>1</v>
      </c>
      <c r="P102" s="588"/>
      <c r="Q102" s="591" t="str">
        <f>+$Q$26</f>
        <v>式</v>
      </c>
      <c r="R102" s="592"/>
      <c r="S102" s="766">
        <f>+$S$26</f>
        <v>4000</v>
      </c>
      <c r="T102" s="767"/>
      <c r="U102" s="767"/>
      <c r="V102" s="768"/>
      <c r="W102" s="766">
        <f>+$W$26</f>
        <v>4000</v>
      </c>
      <c r="X102" s="767"/>
      <c r="Y102" s="767"/>
      <c r="Z102" s="768"/>
      <c r="AA102" s="720" t="str">
        <f>+$AA$26</f>
        <v>非</v>
      </c>
      <c r="AB102" s="721"/>
      <c r="AC102" s="779" t="str">
        <f>+IF(AC64="","",$AC$26)</f>
        <v/>
      </c>
      <c r="AD102" s="780"/>
      <c r="AE102" s="780"/>
      <c r="AF102" s="780"/>
      <c r="AG102" s="780"/>
      <c r="AH102" s="781"/>
      <c r="AI102" s="241"/>
    </row>
    <row r="103" spans="1:35" s="207" customFormat="1" ht="14.85" customHeight="1" x14ac:dyDescent="0.15">
      <c r="A103" s="624"/>
      <c r="B103" s="624"/>
      <c r="C103" s="628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30"/>
      <c r="O103" s="589"/>
      <c r="P103" s="590"/>
      <c r="Q103" s="593"/>
      <c r="R103" s="594"/>
      <c r="S103" s="769"/>
      <c r="T103" s="770"/>
      <c r="U103" s="770"/>
      <c r="V103" s="771"/>
      <c r="W103" s="769"/>
      <c r="X103" s="770"/>
      <c r="Y103" s="770"/>
      <c r="Z103" s="771"/>
      <c r="AA103" s="722"/>
      <c r="AB103" s="723"/>
      <c r="AC103" s="782"/>
      <c r="AD103" s="783"/>
      <c r="AE103" s="783"/>
      <c r="AF103" s="783"/>
      <c r="AG103" s="783"/>
      <c r="AH103" s="784"/>
      <c r="AI103" s="241"/>
    </row>
    <row r="104" spans="1:35" s="207" customFormat="1" ht="14.85" customHeight="1" x14ac:dyDescent="0.15">
      <c r="A104" s="623">
        <f>+$A$28</f>
        <v>0</v>
      </c>
      <c r="B104" s="623">
        <f>+$B$28</f>
        <v>0</v>
      </c>
      <c r="C104" s="625">
        <f>+$C$28</f>
        <v>0</v>
      </c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7"/>
      <c r="O104" s="587">
        <f>+$O$28</f>
        <v>0</v>
      </c>
      <c r="P104" s="588"/>
      <c r="Q104" s="609">
        <f>+$Q$28</f>
        <v>0</v>
      </c>
      <c r="R104" s="610"/>
      <c r="S104" s="766">
        <f>+$S$28</f>
        <v>0</v>
      </c>
      <c r="T104" s="767"/>
      <c r="U104" s="767"/>
      <c r="V104" s="768"/>
      <c r="W104" s="766">
        <f>+$W$28</f>
        <v>0</v>
      </c>
      <c r="X104" s="767"/>
      <c r="Y104" s="767"/>
      <c r="Z104" s="768"/>
      <c r="AA104" s="710">
        <f>+$AA$28</f>
        <v>0.1</v>
      </c>
      <c r="AB104" s="711"/>
      <c r="AC104" s="785" t="str">
        <f>+IF(AC66="","",$AC$28)</f>
        <v/>
      </c>
      <c r="AD104" s="786"/>
      <c r="AE104" s="786"/>
      <c r="AF104" s="786"/>
      <c r="AG104" s="786"/>
      <c r="AH104" s="787"/>
      <c r="AI104" s="242"/>
    </row>
    <row r="105" spans="1:35" s="207" customFormat="1" ht="14.85" customHeight="1" x14ac:dyDescent="0.15">
      <c r="A105" s="624"/>
      <c r="B105" s="624"/>
      <c r="C105" s="628"/>
      <c r="D105" s="629"/>
      <c r="E105" s="629"/>
      <c r="F105" s="629"/>
      <c r="G105" s="629"/>
      <c r="H105" s="629"/>
      <c r="I105" s="629"/>
      <c r="J105" s="629"/>
      <c r="K105" s="629"/>
      <c r="L105" s="629"/>
      <c r="M105" s="629"/>
      <c r="N105" s="630"/>
      <c r="O105" s="589"/>
      <c r="P105" s="590"/>
      <c r="Q105" s="611"/>
      <c r="R105" s="612"/>
      <c r="S105" s="769"/>
      <c r="T105" s="770"/>
      <c r="U105" s="770"/>
      <c r="V105" s="771"/>
      <c r="W105" s="769"/>
      <c r="X105" s="770"/>
      <c r="Y105" s="770"/>
      <c r="Z105" s="771"/>
      <c r="AA105" s="712"/>
      <c r="AB105" s="713"/>
      <c r="AC105" s="788"/>
      <c r="AD105" s="789"/>
      <c r="AE105" s="789"/>
      <c r="AF105" s="789"/>
      <c r="AG105" s="789"/>
      <c r="AH105" s="790"/>
      <c r="AI105" s="242"/>
    </row>
    <row r="106" spans="1:35" ht="14.85" customHeight="1" x14ac:dyDescent="0.2">
      <c r="A106" s="17"/>
      <c r="B106" s="17"/>
      <c r="C106" s="17"/>
      <c r="D106" s="17"/>
      <c r="E106" s="18"/>
      <c r="F106" s="17"/>
      <c r="G106" s="17"/>
      <c r="H106" s="17"/>
      <c r="I106" s="17"/>
      <c r="J106" s="18"/>
      <c r="K106" s="17"/>
      <c r="L106" s="17"/>
      <c r="M106" s="17"/>
      <c r="N106" s="17"/>
      <c r="O106" s="135"/>
      <c r="P106" s="136"/>
      <c r="Q106" s="136"/>
      <c r="R106" s="153"/>
      <c r="S106" s="154"/>
      <c r="T106" s="154"/>
      <c r="U106" s="154"/>
      <c r="V106" s="154"/>
      <c r="W106" s="155"/>
      <c r="X106" s="155"/>
      <c r="Y106" s="155"/>
      <c r="Z106" s="155"/>
      <c r="AA106" s="155"/>
      <c r="AB106" s="156"/>
      <c r="AC106" s="156"/>
      <c r="AD106" s="156"/>
      <c r="AE106" s="156"/>
      <c r="AF106" s="156"/>
      <c r="AG106" s="81"/>
      <c r="AH106" s="81"/>
    </row>
    <row r="107" spans="1:35" ht="14.85" customHeight="1" x14ac:dyDescent="0.4">
      <c r="A107" s="20"/>
      <c r="B107" s="2"/>
      <c r="C107" s="20"/>
      <c r="D107" s="2"/>
      <c r="E107" s="2"/>
      <c r="F107" s="20"/>
      <c r="G107" s="2"/>
      <c r="H107" s="20"/>
      <c r="I107" s="2"/>
      <c r="J107" s="2"/>
      <c r="K107" s="17"/>
      <c r="L107" s="17"/>
      <c r="M107" s="17"/>
      <c r="N107" s="17"/>
      <c r="O107" s="2"/>
      <c r="P107" s="2"/>
      <c r="Q107" s="2"/>
      <c r="R107" s="2"/>
      <c r="S107" s="513"/>
      <c r="T107" s="514"/>
      <c r="U107" s="514"/>
      <c r="V107" s="515"/>
      <c r="W107" s="228" t="s">
        <v>80</v>
      </c>
      <c r="X107" s="229"/>
      <c r="Y107" s="229"/>
      <c r="Z107" s="229"/>
      <c r="AA107" s="230" t="s">
        <v>35</v>
      </c>
      <c r="AB107" s="231"/>
      <c r="AC107" s="231"/>
      <c r="AD107" s="232"/>
      <c r="AE107" s="228" t="s">
        <v>87</v>
      </c>
      <c r="AF107" s="229"/>
      <c r="AG107" s="228"/>
      <c r="AH107" s="233"/>
    </row>
    <row r="108" spans="1:35" ht="14.85" customHeight="1" x14ac:dyDescent="0.15">
      <c r="A108" s="66"/>
      <c r="B108" s="66"/>
      <c r="C108" s="66"/>
      <c r="D108" s="2"/>
      <c r="E108" s="2"/>
      <c r="F108" s="2"/>
      <c r="G108" s="2"/>
      <c r="H108" s="2"/>
      <c r="I108" s="2"/>
      <c r="J108" s="2"/>
      <c r="K108" s="20"/>
      <c r="L108" s="2"/>
      <c r="M108" s="20"/>
      <c r="N108" s="2"/>
      <c r="O108" s="67"/>
      <c r="P108" s="67"/>
      <c r="Q108" s="67"/>
      <c r="R108" s="67"/>
      <c r="S108" s="772" t="s">
        <v>85</v>
      </c>
      <c r="T108" s="761"/>
      <c r="U108" s="761"/>
      <c r="V108" s="762"/>
      <c r="W108" s="595">
        <f>+$W$33</f>
        <v>902500000</v>
      </c>
      <c r="X108" s="596"/>
      <c r="Y108" s="596"/>
      <c r="Z108" s="597"/>
      <c r="AA108" s="595">
        <f>+$AA$33</f>
        <v>90250000</v>
      </c>
      <c r="AB108" s="596"/>
      <c r="AC108" s="596"/>
      <c r="AD108" s="597"/>
      <c r="AE108" s="595">
        <f>+$AE$33</f>
        <v>992750000</v>
      </c>
      <c r="AF108" s="596"/>
      <c r="AG108" s="596"/>
      <c r="AH108" s="597"/>
    </row>
    <row r="109" spans="1:35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3"/>
      <c r="T109" s="764"/>
      <c r="U109" s="764"/>
      <c r="V109" s="765"/>
      <c r="W109" s="598"/>
      <c r="X109" s="599"/>
      <c r="Y109" s="599"/>
      <c r="Z109" s="600"/>
      <c r="AA109" s="598"/>
      <c r="AB109" s="599"/>
      <c r="AC109" s="599"/>
      <c r="AD109" s="600"/>
      <c r="AE109" s="598"/>
      <c r="AF109" s="599"/>
      <c r="AG109" s="599"/>
      <c r="AH109" s="600"/>
    </row>
    <row r="110" spans="1:35" ht="14.85" customHeight="1" x14ac:dyDescent="0.15">
      <c r="A110" s="68"/>
      <c r="B110" s="70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760" t="s">
        <v>86</v>
      </c>
      <c r="T110" s="761"/>
      <c r="U110" s="761"/>
      <c r="V110" s="762"/>
      <c r="W110" s="595">
        <f>+$W$35</f>
        <v>4000</v>
      </c>
      <c r="X110" s="596"/>
      <c r="Y110" s="596"/>
      <c r="Z110" s="597"/>
      <c r="AA110" s="595">
        <f>+$AA$35</f>
        <v>0</v>
      </c>
      <c r="AB110" s="596"/>
      <c r="AC110" s="596"/>
      <c r="AD110" s="597"/>
      <c r="AE110" s="595">
        <f>+$AE$35</f>
        <v>4000</v>
      </c>
      <c r="AF110" s="596"/>
      <c r="AG110" s="596"/>
      <c r="AH110" s="597"/>
    </row>
    <row r="111" spans="1:35" ht="14.85" customHeight="1" x14ac:dyDescent="0.15">
      <c r="A111" s="68"/>
      <c r="B111" s="70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763"/>
      <c r="T111" s="764"/>
      <c r="U111" s="764"/>
      <c r="V111" s="765"/>
      <c r="W111" s="598"/>
      <c r="X111" s="599"/>
      <c r="Y111" s="599"/>
      <c r="Z111" s="600"/>
      <c r="AA111" s="598"/>
      <c r="AB111" s="599"/>
      <c r="AC111" s="599"/>
      <c r="AD111" s="600"/>
      <c r="AE111" s="598"/>
      <c r="AF111" s="599"/>
      <c r="AG111" s="599"/>
      <c r="AH111" s="600"/>
    </row>
    <row r="112" spans="1:35" ht="14.85" customHeight="1" x14ac:dyDescent="0.15">
      <c r="A112" s="68"/>
      <c r="B112" s="6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760" t="s">
        <v>84</v>
      </c>
      <c r="T112" s="761"/>
      <c r="U112" s="761"/>
      <c r="V112" s="762"/>
      <c r="W112" s="595">
        <f>+$W$37</f>
        <v>0</v>
      </c>
      <c r="X112" s="596"/>
      <c r="Y112" s="596"/>
      <c r="Z112" s="597"/>
      <c r="AA112" s="766">
        <f>+$AA$37</f>
        <v>0</v>
      </c>
      <c r="AB112" s="767"/>
      <c r="AC112" s="767"/>
      <c r="AD112" s="768"/>
      <c r="AE112" s="595">
        <f>+$AE$37</f>
        <v>0</v>
      </c>
      <c r="AF112" s="596"/>
      <c r="AG112" s="596"/>
      <c r="AH112" s="597"/>
    </row>
    <row r="113" spans="1:34" ht="14.85" customHeight="1" x14ac:dyDescent="0.15">
      <c r="A113" s="68"/>
      <c r="B113" s="6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763"/>
      <c r="T113" s="764"/>
      <c r="U113" s="764"/>
      <c r="V113" s="765"/>
      <c r="W113" s="598"/>
      <c r="X113" s="599"/>
      <c r="Y113" s="599"/>
      <c r="Z113" s="600"/>
      <c r="AA113" s="769"/>
      <c r="AB113" s="770"/>
      <c r="AC113" s="770"/>
      <c r="AD113" s="771"/>
      <c r="AE113" s="598"/>
      <c r="AF113" s="599"/>
      <c r="AG113" s="599"/>
      <c r="AH113" s="600"/>
    </row>
    <row r="114" spans="1:34" ht="15" customHeight="1" x14ac:dyDescent="0.15">
      <c r="A114" s="68"/>
      <c r="B114" s="6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67"/>
      <c r="T114" s="67"/>
      <c r="U114" s="67"/>
      <c r="V114" s="67"/>
      <c r="W114" s="67"/>
      <c r="AD114" s="777" t="e">
        <f>+#REF!</f>
        <v>#REF!</v>
      </c>
      <c r="AE114" s="777"/>
      <c r="AF114" s="777"/>
      <c r="AG114" s="777"/>
      <c r="AH114" s="777"/>
    </row>
  </sheetData>
  <mergeCells count="283">
    <mergeCell ref="AE34:AH34"/>
    <mergeCell ref="S36:V36"/>
    <mergeCell ref="W36:Z36"/>
    <mergeCell ref="AA36:AD36"/>
    <mergeCell ref="AE36:AH36"/>
    <mergeCell ref="AA35:AD35"/>
    <mergeCell ref="AE35:AH35"/>
    <mergeCell ref="S112:V113"/>
    <mergeCell ref="W112:Z113"/>
    <mergeCell ref="AA112:AD113"/>
    <mergeCell ref="AE112:AH113"/>
    <mergeCell ref="W74:Z75"/>
    <mergeCell ref="AA74:AD75"/>
    <mergeCell ref="AE74:AH75"/>
    <mergeCell ref="AD76:AH76"/>
    <mergeCell ref="A77:AH78"/>
    <mergeCell ref="S69:V69"/>
    <mergeCell ref="S70:V71"/>
    <mergeCell ref="W70:Z71"/>
    <mergeCell ref="AA70:AD71"/>
    <mergeCell ref="AE70:AH71"/>
    <mergeCell ref="S72:V73"/>
    <mergeCell ref="W72:Z73"/>
    <mergeCell ref="AA72:AD73"/>
    <mergeCell ref="AD114:AH114"/>
    <mergeCell ref="S33:V33"/>
    <mergeCell ref="W33:Z33"/>
    <mergeCell ref="AA33:AD33"/>
    <mergeCell ref="AE33:AH33"/>
    <mergeCell ref="S35:V35"/>
    <mergeCell ref="S107:V107"/>
    <mergeCell ref="S108:V109"/>
    <mergeCell ref="W108:Z109"/>
    <mergeCell ref="AA108:AD109"/>
    <mergeCell ref="AE108:AH109"/>
    <mergeCell ref="S110:V111"/>
    <mergeCell ref="W110:Z111"/>
    <mergeCell ref="AA110:AD111"/>
    <mergeCell ref="AE110:AH111"/>
    <mergeCell ref="AC102:AH103"/>
    <mergeCell ref="AA100:AB101"/>
    <mergeCell ref="AC100:AH101"/>
    <mergeCell ref="AC98:AH99"/>
    <mergeCell ref="AC94:AH95"/>
    <mergeCell ref="AC96:AH97"/>
    <mergeCell ref="W82:Z83"/>
    <mergeCell ref="AA82:AH83"/>
    <mergeCell ref="S74:V75"/>
    <mergeCell ref="A104:A105"/>
    <mergeCell ref="B104:B105"/>
    <mergeCell ref="C104:N105"/>
    <mergeCell ref="O104:P105"/>
    <mergeCell ref="Q104:R105"/>
    <mergeCell ref="S104:V105"/>
    <mergeCell ref="W104:Z105"/>
    <mergeCell ref="AA104:AB105"/>
    <mergeCell ref="AC104:AH105"/>
    <mergeCell ref="A102:A103"/>
    <mergeCell ref="B102:B103"/>
    <mergeCell ref="C102:N103"/>
    <mergeCell ref="O102:P103"/>
    <mergeCell ref="Q102:R103"/>
    <mergeCell ref="S102:V103"/>
    <mergeCell ref="W102:Z103"/>
    <mergeCell ref="AA102:AB103"/>
    <mergeCell ref="W98:Z99"/>
    <mergeCell ref="AA98:AB99"/>
    <mergeCell ref="A100:A101"/>
    <mergeCell ref="B100:B101"/>
    <mergeCell ref="C100:N101"/>
    <mergeCell ref="O100:P101"/>
    <mergeCell ref="Q100:R101"/>
    <mergeCell ref="S100:V101"/>
    <mergeCell ref="W100:Z101"/>
    <mergeCell ref="A98:A99"/>
    <mergeCell ref="B98:B99"/>
    <mergeCell ref="C98:N99"/>
    <mergeCell ref="O98:P99"/>
    <mergeCell ref="Q98:R99"/>
    <mergeCell ref="S98:V99"/>
    <mergeCell ref="A94:A95"/>
    <mergeCell ref="B94:B95"/>
    <mergeCell ref="C94:N95"/>
    <mergeCell ref="O94:P95"/>
    <mergeCell ref="Q94:R95"/>
    <mergeCell ref="S94:V95"/>
    <mergeCell ref="W94:Z95"/>
    <mergeCell ref="AA94:AB95"/>
    <mergeCell ref="A96:A97"/>
    <mergeCell ref="B96:B97"/>
    <mergeCell ref="C96:N97"/>
    <mergeCell ref="O96:P97"/>
    <mergeCell ref="Q96:R97"/>
    <mergeCell ref="S96:V97"/>
    <mergeCell ref="W96:Z97"/>
    <mergeCell ref="AA96:AB97"/>
    <mergeCell ref="E89:L90"/>
    <mergeCell ref="Y90:AB90"/>
    <mergeCell ref="AE90:AH90"/>
    <mergeCell ref="A92:A93"/>
    <mergeCell ref="B92:B93"/>
    <mergeCell ref="C92:N93"/>
    <mergeCell ref="O92:P93"/>
    <mergeCell ref="Q92:R93"/>
    <mergeCell ref="S92:V93"/>
    <mergeCell ref="W92:Z93"/>
    <mergeCell ref="AA92:AB93"/>
    <mergeCell ref="AC92:AH93"/>
    <mergeCell ref="E83:L84"/>
    <mergeCell ref="Z84:AH84"/>
    <mergeCell ref="E85:L86"/>
    <mergeCell ref="Z86:AH87"/>
    <mergeCell ref="Z79:AA79"/>
    <mergeCell ref="AC79:AD79"/>
    <mergeCell ref="AF79:AG79"/>
    <mergeCell ref="B80:K81"/>
    <mergeCell ref="W80:Z81"/>
    <mergeCell ref="AA80:AH81"/>
    <mergeCell ref="AE72:AH73"/>
    <mergeCell ref="A66:A67"/>
    <mergeCell ref="B66:B67"/>
    <mergeCell ref="C66:N67"/>
    <mergeCell ref="O66:P67"/>
    <mergeCell ref="Q66:R67"/>
    <mergeCell ref="S66:V67"/>
    <mergeCell ref="W66:Z67"/>
    <mergeCell ref="AA66:AB67"/>
    <mergeCell ref="AC66:AH67"/>
    <mergeCell ref="A64:A65"/>
    <mergeCell ref="B64:B65"/>
    <mergeCell ref="C64:N65"/>
    <mergeCell ref="O64:P65"/>
    <mergeCell ref="Q64:R65"/>
    <mergeCell ref="S64:V65"/>
    <mergeCell ref="W64:Z65"/>
    <mergeCell ref="AA64:AB65"/>
    <mergeCell ref="AC64:AH65"/>
    <mergeCell ref="W60:Z61"/>
    <mergeCell ref="AA60:AB61"/>
    <mergeCell ref="AC60:AH61"/>
    <mergeCell ref="A62:A63"/>
    <mergeCell ref="B62:B63"/>
    <mergeCell ref="C62:N63"/>
    <mergeCell ref="O62:P63"/>
    <mergeCell ref="Q62:R63"/>
    <mergeCell ref="S62:V63"/>
    <mergeCell ref="W62:Z63"/>
    <mergeCell ref="A60:A61"/>
    <mergeCell ref="B60:B61"/>
    <mergeCell ref="C60:N61"/>
    <mergeCell ref="O60:P61"/>
    <mergeCell ref="Q60:R61"/>
    <mergeCell ref="S60:V61"/>
    <mergeCell ref="AA62:AB63"/>
    <mergeCell ref="AC62:AH63"/>
    <mergeCell ref="A58:A59"/>
    <mergeCell ref="B58:B59"/>
    <mergeCell ref="C58:N59"/>
    <mergeCell ref="O58:P59"/>
    <mergeCell ref="Q58:R59"/>
    <mergeCell ref="S58:V59"/>
    <mergeCell ref="W58:Z59"/>
    <mergeCell ref="AA58:AB59"/>
    <mergeCell ref="AC58:AH59"/>
    <mergeCell ref="A56:A57"/>
    <mergeCell ref="B56:B57"/>
    <mergeCell ref="C56:N57"/>
    <mergeCell ref="O56:P57"/>
    <mergeCell ref="Q56:R57"/>
    <mergeCell ref="S56:V57"/>
    <mergeCell ref="W56:Z57"/>
    <mergeCell ref="AA56:AB57"/>
    <mergeCell ref="AC56:AH57"/>
    <mergeCell ref="E51:L52"/>
    <mergeCell ref="Y52:AB52"/>
    <mergeCell ref="AE52:AH52"/>
    <mergeCell ref="A54:A55"/>
    <mergeCell ref="B54:B55"/>
    <mergeCell ref="C54:N55"/>
    <mergeCell ref="O54:P55"/>
    <mergeCell ref="Q54:R55"/>
    <mergeCell ref="S54:V55"/>
    <mergeCell ref="W54:Z55"/>
    <mergeCell ref="AA54:AB55"/>
    <mergeCell ref="AC54:AH55"/>
    <mergeCell ref="W44:Z45"/>
    <mergeCell ref="AA44:AH45"/>
    <mergeCell ref="E45:L46"/>
    <mergeCell ref="Z46:AH46"/>
    <mergeCell ref="E47:L48"/>
    <mergeCell ref="Z48:AH49"/>
    <mergeCell ref="A39:AH40"/>
    <mergeCell ref="Z41:AA41"/>
    <mergeCell ref="AC41:AD41"/>
    <mergeCell ref="AF41:AG41"/>
    <mergeCell ref="B42:K43"/>
    <mergeCell ref="W42:Z43"/>
    <mergeCell ref="AA42:AH43"/>
    <mergeCell ref="A26:A27"/>
    <mergeCell ref="B26:B27"/>
    <mergeCell ref="C26:N27"/>
    <mergeCell ref="O26:P27"/>
    <mergeCell ref="Q26:R27"/>
    <mergeCell ref="S26:V27"/>
    <mergeCell ref="W26:Z27"/>
    <mergeCell ref="AA26:AB27"/>
    <mergeCell ref="AD38:AH38"/>
    <mergeCell ref="S32:V32"/>
    <mergeCell ref="W35:Z35"/>
    <mergeCell ref="AC26:AH27"/>
    <mergeCell ref="A28:A29"/>
    <mergeCell ref="B28:B29"/>
    <mergeCell ref="C28:N29"/>
    <mergeCell ref="O28:P29"/>
    <mergeCell ref="Q28:R29"/>
    <mergeCell ref="S28:V29"/>
    <mergeCell ref="W28:Z29"/>
    <mergeCell ref="AA28:AB29"/>
    <mergeCell ref="AC28:AH29"/>
    <mergeCell ref="S34:V34"/>
    <mergeCell ref="W34:Z34"/>
    <mergeCell ref="AA34:AD34"/>
    <mergeCell ref="W22:Z23"/>
    <mergeCell ref="AA22:AB23"/>
    <mergeCell ref="AC22:AH23"/>
    <mergeCell ref="A24:A25"/>
    <mergeCell ref="B24:B25"/>
    <mergeCell ref="C24:N25"/>
    <mergeCell ref="O24:P25"/>
    <mergeCell ref="Q24:R25"/>
    <mergeCell ref="S24:V25"/>
    <mergeCell ref="W24:Z25"/>
    <mergeCell ref="A22:A23"/>
    <mergeCell ref="B22:B23"/>
    <mergeCell ref="C22:N23"/>
    <mergeCell ref="O22:P23"/>
    <mergeCell ref="Q22:R23"/>
    <mergeCell ref="S22:V23"/>
    <mergeCell ref="AA24:AB25"/>
    <mergeCell ref="AC24:AH25"/>
    <mergeCell ref="A20:A21"/>
    <mergeCell ref="B20:B21"/>
    <mergeCell ref="C20:N21"/>
    <mergeCell ref="O20:P21"/>
    <mergeCell ref="Q20:R21"/>
    <mergeCell ref="S20:V21"/>
    <mergeCell ref="W20:Z21"/>
    <mergeCell ref="AA20:AB21"/>
    <mergeCell ref="AC20:AH21"/>
    <mergeCell ref="A18:A19"/>
    <mergeCell ref="B18:B19"/>
    <mergeCell ref="C18:N19"/>
    <mergeCell ref="O18:P19"/>
    <mergeCell ref="Q18:R19"/>
    <mergeCell ref="S18:V19"/>
    <mergeCell ref="W18:Z19"/>
    <mergeCell ref="AA18:AB19"/>
    <mergeCell ref="AC18:AH19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W6:Z7"/>
    <mergeCell ref="AA6:AH7"/>
    <mergeCell ref="E7:L8"/>
    <mergeCell ref="Z8:AH8"/>
    <mergeCell ref="E9:L10"/>
    <mergeCell ref="Z10:AH11"/>
    <mergeCell ref="A1:AH2"/>
    <mergeCell ref="Z3:AA3"/>
    <mergeCell ref="AC3:AD3"/>
    <mergeCell ref="AF3:AG3"/>
    <mergeCell ref="B4:K5"/>
    <mergeCell ref="W4:Z5"/>
    <mergeCell ref="AA4:AH5"/>
  </mergeCells>
  <phoneticPr fontId="2"/>
  <dataValidations disablePrompts="1" count="1">
    <dataValidation type="list" allowBlank="1" showInputMessage="1" showErrorMessage="1" sqref="AA18:AB30" xr:uid="{8417E560-5EEC-4A8E-B191-4C2A6D844FBB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showInputMessage="1" showErrorMessage="1" errorTitle="注意" error="リストにない部署となっております_x000a_よろしいでしょうか" xr:uid="{9BBC083C-4BA6-42F7-B972-E5C4898F2DEA}">
          <x14:formula1>
            <xm:f>リスト!$A$2:$A$9</xm:f>
          </x14:formula1>
          <xm:sqref>B4:K5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8B4C7-2FD7-41B6-BA0C-CE0F54B0BE16}">
  <sheetPr codeName="Sheet13">
    <tabColor rgb="FFFFFF00"/>
  </sheetPr>
  <dimension ref="A1:AJ114"/>
  <sheetViews>
    <sheetView view="pageBreakPreview" zoomScaleNormal="100" zoomScaleSheetLayoutView="100" workbookViewId="0">
      <selection sqref="A1:AH2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5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5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+$W$37</f>
        <v>3862110000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s="145" customFormat="1" ht="14.85" customHeight="1" x14ac:dyDescent="0.4">
      <c r="A15" s="725" t="s">
        <v>76</v>
      </c>
      <c r="B15" s="725" t="s">
        <v>65</v>
      </c>
      <c r="C15" s="727" t="s">
        <v>83</v>
      </c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9"/>
      <c r="O15" s="733" t="s">
        <v>77</v>
      </c>
      <c r="P15" s="734"/>
      <c r="Q15" s="733" t="s">
        <v>78</v>
      </c>
      <c r="R15" s="734"/>
      <c r="S15" s="733" t="s">
        <v>79</v>
      </c>
      <c r="T15" s="737"/>
      <c r="U15" s="737"/>
      <c r="V15" s="734"/>
      <c r="W15" s="733" t="s">
        <v>80</v>
      </c>
      <c r="X15" s="737"/>
      <c r="Y15" s="737"/>
      <c r="Z15" s="734"/>
      <c r="AA15" s="753" t="s">
        <v>81</v>
      </c>
      <c r="AB15" s="754"/>
      <c r="AC15" s="733" t="s">
        <v>106</v>
      </c>
      <c r="AD15" s="737"/>
      <c r="AE15" s="737"/>
      <c r="AF15" s="737"/>
      <c r="AG15" s="737"/>
      <c r="AH15" s="734"/>
    </row>
    <row r="16" spans="1:34" s="145" customFormat="1" ht="14.85" customHeight="1" x14ac:dyDescent="0.4">
      <c r="A16" s="726"/>
      <c r="B16" s="726"/>
      <c r="C16" s="730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2"/>
      <c r="O16" s="735"/>
      <c r="P16" s="736"/>
      <c r="Q16" s="735"/>
      <c r="R16" s="736"/>
      <c r="S16" s="735"/>
      <c r="T16" s="738"/>
      <c r="U16" s="738"/>
      <c r="V16" s="736"/>
      <c r="W16" s="735"/>
      <c r="X16" s="738"/>
      <c r="Y16" s="738"/>
      <c r="Z16" s="736"/>
      <c r="AA16" s="755"/>
      <c r="AB16" s="756"/>
      <c r="AC16" s="735"/>
      <c r="AD16" s="738"/>
      <c r="AE16" s="738"/>
      <c r="AF16" s="738"/>
      <c r="AG16" s="738"/>
      <c r="AH16" s="736"/>
    </row>
    <row r="17" spans="1:35" s="207" customFormat="1" ht="14.85" customHeight="1" x14ac:dyDescent="0.15">
      <c r="A17" s="724">
        <v>10</v>
      </c>
      <c r="B17" s="623">
        <v>16</v>
      </c>
      <c r="C17" s="625" t="s">
        <v>108</v>
      </c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7"/>
      <c r="O17" s="587">
        <v>1</v>
      </c>
      <c r="P17" s="588"/>
      <c r="Q17" s="591" t="s">
        <v>82</v>
      </c>
      <c r="R17" s="592"/>
      <c r="S17" s="766">
        <v>900000000</v>
      </c>
      <c r="T17" s="767"/>
      <c r="U17" s="767"/>
      <c r="V17" s="768"/>
      <c r="W17" s="766">
        <f>+$S17*$O17</f>
        <v>900000000</v>
      </c>
      <c r="X17" s="767"/>
      <c r="Y17" s="767"/>
      <c r="Z17" s="768"/>
      <c r="AA17" s="601">
        <v>0.1</v>
      </c>
      <c r="AB17" s="757"/>
      <c r="AC17" s="779"/>
      <c r="AD17" s="780"/>
      <c r="AE17" s="780"/>
      <c r="AF17" s="780"/>
      <c r="AG17" s="780"/>
      <c r="AH17" s="781"/>
      <c r="AI17" s="241"/>
    </row>
    <row r="18" spans="1:35" s="207" customFormat="1" ht="14.85" customHeight="1" x14ac:dyDescent="0.15">
      <c r="A18" s="722"/>
      <c r="B18" s="624"/>
      <c r="C18" s="628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30"/>
      <c r="O18" s="589"/>
      <c r="P18" s="590"/>
      <c r="Q18" s="593"/>
      <c r="R18" s="594"/>
      <c r="S18" s="769"/>
      <c r="T18" s="770"/>
      <c r="U18" s="770"/>
      <c r="V18" s="771"/>
      <c r="W18" s="769"/>
      <c r="X18" s="770"/>
      <c r="Y18" s="770"/>
      <c r="Z18" s="771"/>
      <c r="AA18" s="758"/>
      <c r="AB18" s="759"/>
      <c r="AC18" s="782"/>
      <c r="AD18" s="783"/>
      <c r="AE18" s="783"/>
      <c r="AF18" s="783"/>
      <c r="AG18" s="783"/>
      <c r="AH18" s="784"/>
      <c r="AI18" s="241"/>
    </row>
    <row r="19" spans="1:35" s="207" customFormat="1" ht="14.85" customHeight="1" x14ac:dyDescent="0.15">
      <c r="A19" s="724">
        <v>10</v>
      </c>
      <c r="B19" s="623">
        <v>16</v>
      </c>
      <c r="C19" s="625" t="s">
        <v>96</v>
      </c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7"/>
      <c r="O19" s="587">
        <v>1</v>
      </c>
      <c r="P19" s="588"/>
      <c r="Q19" s="591" t="s">
        <v>82</v>
      </c>
      <c r="R19" s="592"/>
      <c r="S19" s="766">
        <v>900000000</v>
      </c>
      <c r="T19" s="767"/>
      <c r="U19" s="767"/>
      <c r="V19" s="768"/>
      <c r="W19" s="766">
        <f>+$S19*$O19</f>
        <v>900000000</v>
      </c>
      <c r="X19" s="767"/>
      <c r="Y19" s="767"/>
      <c r="Z19" s="768"/>
      <c r="AA19" s="601">
        <v>0.1</v>
      </c>
      <c r="AB19" s="757"/>
      <c r="AC19" s="779"/>
      <c r="AD19" s="780"/>
      <c r="AE19" s="780"/>
      <c r="AF19" s="780"/>
      <c r="AG19" s="780"/>
      <c r="AH19" s="781"/>
      <c r="AI19" s="241"/>
    </row>
    <row r="20" spans="1:35" s="207" customFormat="1" ht="14.85" customHeight="1" x14ac:dyDescent="0.15">
      <c r="A20" s="722"/>
      <c r="B20" s="624"/>
      <c r="C20" s="628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30"/>
      <c r="O20" s="589"/>
      <c r="P20" s="590"/>
      <c r="Q20" s="593"/>
      <c r="R20" s="594"/>
      <c r="S20" s="769"/>
      <c r="T20" s="770"/>
      <c r="U20" s="770"/>
      <c r="V20" s="771"/>
      <c r="W20" s="769"/>
      <c r="X20" s="770"/>
      <c r="Y20" s="770"/>
      <c r="Z20" s="771"/>
      <c r="AA20" s="758"/>
      <c r="AB20" s="759"/>
      <c r="AC20" s="782"/>
      <c r="AD20" s="783"/>
      <c r="AE20" s="783"/>
      <c r="AF20" s="783"/>
      <c r="AG20" s="783"/>
      <c r="AH20" s="784"/>
      <c r="AI20" s="241"/>
    </row>
    <row r="21" spans="1:35" s="207" customFormat="1" ht="14.85" customHeight="1" x14ac:dyDescent="0.15">
      <c r="A21" s="724">
        <v>10</v>
      </c>
      <c r="B21" s="623">
        <v>16</v>
      </c>
      <c r="C21" s="625" t="s">
        <v>96</v>
      </c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587">
        <v>1</v>
      </c>
      <c r="P21" s="588"/>
      <c r="Q21" s="591" t="s">
        <v>82</v>
      </c>
      <c r="R21" s="592"/>
      <c r="S21" s="766">
        <v>900000000</v>
      </c>
      <c r="T21" s="767"/>
      <c r="U21" s="767"/>
      <c r="V21" s="768"/>
      <c r="W21" s="766">
        <f>+$S21*$O21</f>
        <v>900000000</v>
      </c>
      <c r="X21" s="767"/>
      <c r="Y21" s="767"/>
      <c r="Z21" s="768"/>
      <c r="AA21" s="601" t="s">
        <v>97</v>
      </c>
      <c r="AB21" s="757"/>
      <c r="AC21" s="779"/>
      <c r="AD21" s="780"/>
      <c r="AE21" s="780"/>
      <c r="AF21" s="780"/>
      <c r="AG21" s="780"/>
      <c r="AH21" s="781"/>
      <c r="AI21" s="241"/>
    </row>
    <row r="22" spans="1:35" s="207" customFormat="1" ht="14.85" customHeight="1" x14ac:dyDescent="0.15">
      <c r="A22" s="722"/>
      <c r="B22" s="624"/>
      <c r="C22" s="628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30"/>
      <c r="O22" s="589"/>
      <c r="P22" s="590"/>
      <c r="Q22" s="593"/>
      <c r="R22" s="594"/>
      <c r="S22" s="769"/>
      <c r="T22" s="770"/>
      <c r="U22" s="770"/>
      <c r="V22" s="771"/>
      <c r="W22" s="769"/>
      <c r="X22" s="770"/>
      <c r="Y22" s="770"/>
      <c r="Z22" s="771"/>
      <c r="AA22" s="758"/>
      <c r="AB22" s="759"/>
      <c r="AC22" s="782"/>
      <c r="AD22" s="783"/>
      <c r="AE22" s="783"/>
      <c r="AF22" s="783"/>
      <c r="AG22" s="783"/>
      <c r="AH22" s="784"/>
      <c r="AI22" s="241"/>
    </row>
    <row r="23" spans="1:35" s="207" customFormat="1" ht="14.85" customHeight="1" x14ac:dyDescent="0.15">
      <c r="A23" s="623">
        <v>10</v>
      </c>
      <c r="B23" s="623">
        <v>16</v>
      </c>
      <c r="C23" s="625" t="s">
        <v>96</v>
      </c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7"/>
      <c r="O23" s="587">
        <v>1</v>
      </c>
      <c r="P23" s="588"/>
      <c r="Q23" s="591" t="s">
        <v>82</v>
      </c>
      <c r="R23" s="592"/>
      <c r="S23" s="766">
        <v>900000000</v>
      </c>
      <c r="T23" s="767"/>
      <c r="U23" s="767"/>
      <c r="V23" s="768"/>
      <c r="W23" s="766">
        <f>+$S23*$O23</f>
        <v>900000000</v>
      </c>
      <c r="X23" s="767"/>
      <c r="Y23" s="767"/>
      <c r="Z23" s="768"/>
      <c r="AA23" s="601">
        <v>0.08</v>
      </c>
      <c r="AB23" s="757"/>
      <c r="AC23" s="779"/>
      <c r="AD23" s="780"/>
      <c r="AE23" s="780"/>
      <c r="AF23" s="780"/>
      <c r="AG23" s="780"/>
      <c r="AH23" s="781"/>
      <c r="AI23" s="241"/>
    </row>
    <row r="24" spans="1:35" s="207" customFormat="1" ht="14.85" customHeight="1" x14ac:dyDescent="0.15">
      <c r="A24" s="624"/>
      <c r="B24" s="624"/>
      <c r="C24" s="628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30"/>
      <c r="O24" s="589"/>
      <c r="P24" s="590"/>
      <c r="Q24" s="593"/>
      <c r="R24" s="594"/>
      <c r="S24" s="769"/>
      <c r="T24" s="770"/>
      <c r="U24" s="770"/>
      <c r="V24" s="771"/>
      <c r="W24" s="769"/>
      <c r="X24" s="770"/>
      <c r="Y24" s="770"/>
      <c r="Z24" s="771"/>
      <c r="AA24" s="758"/>
      <c r="AB24" s="759"/>
      <c r="AC24" s="782"/>
      <c r="AD24" s="783"/>
      <c r="AE24" s="783"/>
      <c r="AF24" s="783"/>
      <c r="AG24" s="783"/>
      <c r="AH24" s="784"/>
      <c r="AI24" s="241"/>
    </row>
    <row r="25" spans="1:35" s="207" customFormat="1" ht="14.85" customHeight="1" x14ac:dyDescent="0.15">
      <c r="A25" s="724">
        <v>10</v>
      </c>
      <c r="B25" s="623">
        <v>16</v>
      </c>
      <c r="C25" s="625" t="s">
        <v>96</v>
      </c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7"/>
      <c r="O25" s="587">
        <v>1</v>
      </c>
      <c r="P25" s="588"/>
      <c r="Q25" s="591" t="s">
        <v>90</v>
      </c>
      <c r="R25" s="592"/>
      <c r="S25" s="766">
        <v>10000000</v>
      </c>
      <c r="T25" s="767"/>
      <c r="U25" s="767"/>
      <c r="V25" s="768"/>
      <c r="W25" s="766">
        <f>+$S25*$O25</f>
        <v>10000000</v>
      </c>
      <c r="X25" s="767"/>
      <c r="Y25" s="767"/>
      <c r="Z25" s="768"/>
      <c r="AA25" s="605" t="s">
        <v>97</v>
      </c>
      <c r="AB25" s="606"/>
      <c r="AC25" s="779"/>
      <c r="AD25" s="780"/>
      <c r="AE25" s="780"/>
      <c r="AF25" s="780"/>
      <c r="AG25" s="780"/>
      <c r="AH25" s="781"/>
      <c r="AI25" s="241"/>
    </row>
    <row r="26" spans="1:35" s="207" customFormat="1" ht="14.85" customHeight="1" x14ac:dyDescent="0.15">
      <c r="A26" s="722"/>
      <c r="B26" s="624"/>
      <c r="C26" s="628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589"/>
      <c r="P26" s="590"/>
      <c r="Q26" s="593"/>
      <c r="R26" s="594"/>
      <c r="S26" s="769"/>
      <c r="T26" s="770"/>
      <c r="U26" s="770"/>
      <c r="V26" s="771"/>
      <c r="W26" s="769"/>
      <c r="X26" s="770"/>
      <c r="Y26" s="770"/>
      <c r="Z26" s="771"/>
      <c r="AA26" s="607"/>
      <c r="AB26" s="608"/>
      <c r="AC26" s="782"/>
      <c r="AD26" s="783"/>
      <c r="AE26" s="783"/>
      <c r="AF26" s="783"/>
      <c r="AG26" s="783"/>
      <c r="AH26" s="784"/>
      <c r="AI26" s="241"/>
    </row>
    <row r="27" spans="1:35" s="207" customFormat="1" ht="14.85" customHeight="1" x14ac:dyDescent="0.15">
      <c r="A27" s="623">
        <v>10</v>
      </c>
      <c r="B27" s="623">
        <v>16</v>
      </c>
      <c r="C27" s="625" t="s">
        <v>96</v>
      </c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7"/>
      <c r="O27" s="587">
        <v>1</v>
      </c>
      <c r="P27" s="588"/>
      <c r="Q27" s="609" t="s">
        <v>90</v>
      </c>
      <c r="R27" s="610"/>
      <c r="S27" s="766">
        <v>100000</v>
      </c>
      <c r="T27" s="767"/>
      <c r="U27" s="767"/>
      <c r="V27" s="768"/>
      <c r="W27" s="766">
        <f>+$S27*$O27</f>
        <v>100000</v>
      </c>
      <c r="X27" s="767"/>
      <c r="Y27" s="767"/>
      <c r="Z27" s="768"/>
      <c r="AA27" s="619">
        <v>0.1</v>
      </c>
      <c r="AB27" s="620"/>
      <c r="AC27" s="786"/>
      <c r="AD27" s="786"/>
      <c r="AE27" s="786"/>
      <c r="AF27" s="786"/>
      <c r="AG27" s="786"/>
      <c r="AH27" s="787"/>
      <c r="AI27" s="242"/>
    </row>
    <row r="28" spans="1:35" s="207" customFormat="1" ht="14.85" customHeight="1" thickBot="1" x14ac:dyDescent="0.2">
      <c r="A28" s="846"/>
      <c r="B28" s="846"/>
      <c r="C28" s="847"/>
      <c r="D28" s="848"/>
      <c r="E28" s="848"/>
      <c r="F28" s="848"/>
      <c r="G28" s="848"/>
      <c r="H28" s="848"/>
      <c r="I28" s="848"/>
      <c r="J28" s="848"/>
      <c r="K28" s="848"/>
      <c r="L28" s="848"/>
      <c r="M28" s="848"/>
      <c r="N28" s="849"/>
      <c r="O28" s="850"/>
      <c r="P28" s="851"/>
      <c r="Q28" s="852"/>
      <c r="R28" s="853"/>
      <c r="S28" s="854"/>
      <c r="T28" s="855"/>
      <c r="U28" s="855"/>
      <c r="V28" s="856"/>
      <c r="W28" s="854"/>
      <c r="X28" s="855"/>
      <c r="Y28" s="855"/>
      <c r="Z28" s="856"/>
      <c r="AA28" s="857"/>
      <c r="AB28" s="858"/>
      <c r="AC28" s="859"/>
      <c r="AD28" s="859"/>
      <c r="AE28" s="859"/>
      <c r="AF28" s="859"/>
      <c r="AG28" s="859"/>
      <c r="AH28" s="860"/>
      <c r="AI28" s="242"/>
    </row>
    <row r="29" spans="1:35" ht="14.85" customHeight="1" x14ac:dyDescent="0.15">
      <c r="A29" s="863"/>
      <c r="B29" s="864"/>
      <c r="C29" s="864"/>
      <c r="D29" s="864"/>
      <c r="E29" s="864"/>
      <c r="F29" s="864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64"/>
      <c r="R29" s="865"/>
      <c r="S29" s="908" t="s">
        <v>116</v>
      </c>
      <c r="T29" s="909"/>
      <c r="U29" s="909"/>
      <c r="V29" s="910"/>
      <c r="W29" s="902">
        <f>SUM($W$17:$Z$28)</f>
        <v>3610100000</v>
      </c>
      <c r="X29" s="903"/>
      <c r="Y29" s="903"/>
      <c r="Z29" s="904"/>
      <c r="AA29" s="280"/>
      <c r="AB29" s="281"/>
      <c r="AC29" s="281"/>
      <c r="AD29" s="281"/>
      <c r="AE29" s="281"/>
      <c r="AF29" s="281"/>
      <c r="AG29" s="281"/>
      <c r="AH29" s="282"/>
    </row>
    <row r="30" spans="1:35" ht="14.85" customHeight="1" thickBot="1" x14ac:dyDescent="0.2">
      <c r="A30" s="866"/>
      <c r="B30" s="867"/>
      <c r="C30" s="867"/>
      <c r="D30" s="867"/>
      <c r="E30" s="867"/>
      <c r="F30" s="867"/>
      <c r="G30" s="867"/>
      <c r="H30" s="867"/>
      <c r="I30" s="867"/>
      <c r="J30" s="867"/>
      <c r="K30" s="867"/>
      <c r="L30" s="867"/>
      <c r="M30" s="867"/>
      <c r="N30" s="867"/>
      <c r="O30" s="867"/>
      <c r="P30" s="867"/>
      <c r="Q30" s="867"/>
      <c r="R30" s="868"/>
      <c r="S30" s="890"/>
      <c r="T30" s="891"/>
      <c r="U30" s="891"/>
      <c r="V30" s="892"/>
      <c r="W30" s="854"/>
      <c r="X30" s="855"/>
      <c r="Y30" s="855"/>
      <c r="Z30" s="856"/>
      <c r="AA30" s="283"/>
      <c r="AB30" s="284"/>
      <c r="AC30" s="284"/>
      <c r="AD30" s="284"/>
      <c r="AE30" s="284"/>
      <c r="AF30" s="284"/>
      <c r="AG30" s="284"/>
      <c r="AH30" s="285"/>
    </row>
    <row r="31" spans="1:35" ht="14.85" customHeight="1" x14ac:dyDescent="0.15">
      <c r="A31" s="869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1"/>
      <c r="S31" s="881" t="s">
        <v>121</v>
      </c>
      <c r="T31" s="882"/>
      <c r="U31" s="882"/>
      <c r="V31" s="883"/>
      <c r="W31" s="905">
        <f>ROUND(SUMIF($AA$17:$AB$28,10%,$W$17:$Z$28)*10%,0)</f>
        <v>180010000</v>
      </c>
      <c r="X31" s="906"/>
      <c r="Y31" s="906"/>
      <c r="Z31" s="907"/>
      <c r="AA31" s="276"/>
      <c r="AB31" s="265"/>
      <c r="AC31" s="265"/>
      <c r="AD31" s="265"/>
      <c r="AE31" s="265"/>
      <c r="AF31" s="265"/>
      <c r="AG31" s="265"/>
      <c r="AH31" s="277"/>
    </row>
    <row r="32" spans="1:35" ht="14.85" customHeight="1" x14ac:dyDescent="0.15">
      <c r="A32" s="872"/>
      <c r="B32" s="873"/>
      <c r="C32" s="873"/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4"/>
      <c r="S32" s="884"/>
      <c r="T32" s="885"/>
      <c r="U32" s="885"/>
      <c r="V32" s="886"/>
      <c r="W32" s="899"/>
      <c r="X32" s="900"/>
      <c r="Y32" s="900"/>
      <c r="Z32" s="901"/>
      <c r="AA32" s="271"/>
      <c r="AB32" s="269"/>
      <c r="AC32" s="269"/>
      <c r="AD32" s="269"/>
      <c r="AE32" s="269"/>
      <c r="AF32" s="269"/>
      <c r="AG32" s="269"/>
      <c r="AH32" s="278"/>
    </row>
    <row r="33" spans="1:36" ht="14.85" customHeight="1" x14ac:dyDescent="0.15">
      <c r="A33" s="875"/>
      <c r="B33" s="876"/>
      <c r="C33" s="876"/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6"/>
      <c r="Q33" s="876"/>
      <c r="R33" s="877"/>
      <c r="S33" s="887" t="s">
        <v>122</v>
      </c>
      <c r="T33" s="888"/>
      <c r="U33" s="888"/>
      <c r="V33" s="889"/>
      <c r="W33" s="893">
        <f>ROUND(SUMIF($AA$17:$AB$28,8%,$W$17:$Z$28)*8%,0)</f>
        <v>72000000</v>
      </c>
      <c r="X33" s="894"/>
      <c r="Y33" s="894"/>
      <c r="Z33" s="895"/>
      <c r="AA33" s="270"/>
      <c r="AB33" s="268"/>
      <c r="AC33" s="268"/>
      <c r="AD33" s="268"/>
      <c r="AE33" s="268"/>
      <c r="AF33" s="268"/>
      <c r="AG33" s="268"/>
      <c r="AH33" s="279"/>
    </row>
    <row r="34" spans="1:36" ht="14.85" customHeight="1" x14ac:dyDescent="0.15">
      <c r="A34" s="872"/>
      <c r="B34" s="873"/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3"/>
      <c r="Q34" s="873"/>
      <c r="R34" s="874"/>
      <c r="S34" s="884"/>
      <c r="T34" s="885"/>
      <c r="U34" s="885"/>
      <c r="V34" s="886"/>
      <c r="W34" s="899"/>
      <c r="X34" s="900"/>
      <c r="Y34" s="900"/>
      <c r="Z34" s="901"/>
      <c r="AA34" s="271"/>
      <c r="AB34" s="269"/>
      <c r="AC34" s="269"/>
      <c r="AD34" s="269"/>
      <c r="AE34" s="269"/>
      <c r="AF34" s="269"/>
      <c r="AG34" s="269"/>
      <c r="AH34" s="278"/>
    </row>
    <row r="35" spans="1:36" ht="14.85" customHeight="1" x14ac:dyDescent="0.15">
      <c r="A35" s="875"/>
      <c r="B35" s="876"/>
      <c r="C35" s="876"/>
      <c r="D35" s="876"/>
      <c r="E35" s="876"/>
      <c r="F35" s="876"/>
      <c r="G35" s="876"/>
      <c r="H35" s="876"/>
      <c r="I35" s="876"/>
      <c r="J35" s="876"/>
      <c r="K35" s="876"/>
      <c r="L35" s="876"/>
      <c r="M35" s="876"/>
      <c r="N35" s="876"/>
      <c r="O35" s="876"/>
      <c r="P35" s="876"/>
      <c r="Q35" s="876"/>
      <c r="R35" s="877"/>
      <c r="S35" s="887" t="s">
        <v>117</v>
      </c>
      <c r="T35" s="888"/>
      <c r="U35" s="888"/>
      <c r="V35" s="889"/>
      <c r="W35" s="893">
        <v>0</v>
      </c>
      <c r="X35" s="894"/>
      <c r="Y35" s="894"/>
      <c r="Z35" s="895"/>
      <c r="AA35" s="266"/>
      <c r="AB35" s="267"/>
      <c r="AC35" s="267"/>
      <c r="AD35" s="267"/>
      <c r="AE35" s="267"/>
      <c r="AF35" s="267"/>
      <c r="AG35" s="267"/>
      <c r="AH35" s="272"/>
    </row>
    <row r="36" spans="1:36" ht="14.85" customHeight="1" thickBot="1" x14ac:dyDescent="0.2">
      <c r="A36" s="878"/>
      <c r="B36" s="879"/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80"/>
      <c r="S36" s="890"/>
      <c r="T36" s="891"/>
      <c r="U36" s="891"/>
      <c r="V36" s="892"/>
      <c r="W36" s="896"/>
      <c r="X36" s="897"/>
      <c r="Y36" s="897"/>
      <c r="Z36" s="898"/>
      <c r="AA36" s="273"/>
      <c r="AB36" s="274"/>
      <c r="AC36" s="274"/>
      <c r="AD36" s="274"/>
      <c r="AE36" s="274"/>
      <c r="AF36" s="274"/>
      <c r="AG36" s="274"/>
      <c r="AH36" s="275"/>
    </row>
    <row r="37" spans="1:36" ht="14.85" customHeight="1" x14ac:dyDescent="0.15">
      <c r="A37" s="869"/>
      <c r="B37" s="870"/>
      <c r="C37" s="870"/>
      <c r="D37" s="870"/>
      <c r="E37" s="870"/>
      <c r="F37" s="870"/>
      <c r="G37" s="870"/>
      <c r="H37" s="870"/>
      <c r="I37" s="870"/>
      <c r="J37" s="870"/>
      <c r="K37" s="870"/>
      <c r="L37" s="870"/>
      <c r="M37" s="870"/>
      <c r="N37" s="870"/>
      <c r="O37" s="870"/>
      <c r="P37" s="870"/>
      <c r="Q37" s="870"/>
      <c r="R37" s="871"/>
      <c r="S37" s="881" t="s">
        <v>113</v>
      </c>
      <c r="T37" s="882"/>
      <c r="U37" s="882"/>
      <c r="V37" s="883"/>
      <c r="W37" s="905">
        <f>SUM($W$29:$Z$36)</f>
        <v>3862110000</v>
      </c>
      <c r="X37" s="906"/>
      <c r="Y37" s="906"/>
      <c r="Z37" s="907"/>
      <c r="AA37" s="276"/>
      <c r="AB37" s="265"/>
      <c r="AC37" s="265"/>
      <c r="AD37" s="265"/>
      <c r="AE37" s="265"/>
      <c r="AF37" s="265"/>
      <c r="AG37" s="265"/>
      <c r="AH37" s="277"/>
    </row>
    <row r="38" spans="1:36" ht="15" customHeight="1" x14ac:dyDescent="0.15">
      <c r="A38" s="872"/>
      <c r="B38" s="873"/>
      <c r="C38" s="873"/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873"/>
      <c r="P38" s="873"/>
      <c r="Q38" s="873"/>
      <c r="R38" s="874"/>
      <c r="S38" s="884"/>
      <c r="T38" s="885"/>
      <c r="U38" s="885"/>
      <c r="V38" s="886"/>
      <c r="W38" s="899"/>
      <c r="X38" s="900"/>
      <c r="Y38" s="900"/>
      <c r="Z38" s="901"/>
      <c r="AA38" s="271"/>
      <c r="AB38" s="269"/>
      <c r="AC38" s="269"/>
      <c r="AD38" s="269"/>
      <c r="AE38" s="861" t="s">
        <v>112</v>
      </c>
      <c r="AF38" s="861"/>
      <c r="AG38" s="861"/>
      <c r="AH38" s="862"/>
      <c r="AJ38" s="245"/>
    </row>
    <row r="39" spans="1:36" ht="14.85" customHeight="1" x14ac:dyDescent="0.4">
      <c r="A39" s="534" t="s">
        <v>93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</row>
    <row r="40" spans="1:36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</row>
    <row r="41" spans="1:36" ht="14.85" customHeight="1" x14ac:dyDescent="0.15">
      <c r="A41" s="160" t="str">
        <f>+$A$3</f>
        <v>昭和建設株式会社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81" t="s">
        <v>63</v>
      </c>
      <c r="AC41" s="487">
        <f>+$AC$3</f>
        <v>6</v>
      </c>
      <c r="AD41" s="487"/>
      <c r="AE41" s="81" t="s">
        <v>64</v>
      </c>
      <c r="AF41" s="487">
        <f>+$AF$3</f>
        <v>5</v>
      </c>
      <c r="AG41" s="487"/>
      <c r="AH41" s="81" t="s">
        <v>65</v>
      </c>
    </row>
    <row r="42" spans="1:36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535" t="str">
        <f>+$AA$4</f>
        <v>82402</v>
      </c>
      <c r="AB42" s="535"/>
      <c r="AC42" s="535"/>
      <c r="AD42" s="535"/>
      <c r="AE42" s="535"/>
      <c r="AF42" s="535"/>
      <c r="AG42" s="535"/>
      <c r="AH42" s="536"/>
    </row>
    <row r="43" spans="1:36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537"/>
      <c r="AB43" s="537"/>
      <c r="AC43" s="537"/>
      <c r="AD43" s="537"/>
      <c r="AE43" s="537"/>
      <c r="AF43" s="537"/>
      <c r="AG43" s="537"/>
      <c r="AH43" s="538"/>
    </row>
    <row r="44" spans="1:36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739" t="s">
        <v>91</v>
      </c>
      <c r="X44" s="740"/>
      <c r="Y44" s="740"/>
      <c r="Z44" s="741"/>
      <c r="AA44" s="745">
        <f>+$AA$6</f>
        <v>1234567890123</v>
      </c>
      <c r="AB44" s="745"/>
      <c r="AC44" s="745"/>
      <c r="AD44" s="745"/>
      <c r="AE44" s="745"/>
      <c r="AF44" s="745"/>
      <c r="AG44" s="745"/>
      <c r="AH44" s="746"/>
    </row>
    <row r="45" spans="1:36" ht="14.85" customHeight="1" x14ac:dyDescent="0.15">
      <c r="A45" s="234" t="s">
        <v>60</v>
      </c>
      <c r="B45" s="235"/>
      <c r="C45" s="144"/>
      <c r="D45" s="144"/>
      <c r="E45" s="749" t="str">
        <f>+$E$7</f>
        <v>SD2100017</v>
      </c>
      <c r="F45" s="749"/>
      <c r="G45" s="749"/>
      <c r="H45" s="749"/>
      <c r="I45" s="749"/>
      <c r="J45" s="749"/>
      <c r="K45" s="749"/>
      <c r="L45" s="750"/>
      <c r="M45" s="2"/>
      <c r="N45" s="122"/>
      <c r="O45" s="130"/>
      <c r="P45" s="130"/>
      <c r="Q45" s="130"/>
      <c r="R45" s="130"/>
      <c r="T45" s="9"/>
      <c r="V45" s="96"/>
      <c r="W45" s="742"/>
      <c r="X45" s="743"/>
      <c r="Y45" s="743"/>
      <c r="Z45" s="744"/>
      <c r="AA45" s="747"/>
      <c r="AB45" s="747"/>
      <c r="AC45" s="747"/>
      <c r="AD45" s="747"/>
      <c r="AE45" s="747"/>
      <c r="AF45" s="747"/>
      <c r="AG45" s="747"/>
      <c r="AH45" s="748"/>
    </row>
    <row r="46" spans="1:36" ht="14.85" customHeight="1" x14ac:dyDescent="0.15">
      <c r="A46" s="80"/>
      <c r="B46" s="131"/>
      <c r="C46" s="81"/>
      <c r="D46" s="81"/>
      <c r="E46" s="751"/>
      <c r="F46" s="751"/>
      <c r="G46" s="751"/>
      <c r="H46" s="751"/>
      <c r="I46" s="751"/>
      <c r="J46" s="751"/>
      <c r="K46" s="751"/>
      <c r="L46" s="752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9"/>
    </row>
    <row r="47" spans="1:36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H47" s="96"/>
    </row>
    <row r="48" spans="1:36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県央共同アスコン　昭和・鹿島・東亜道路共同企業体</v>
      </c>
      <c r="AA48" s="464"/>
      <c r="AB48" s="464"/>
      <c r="AC48" s="464"/>
      <c r="AD48" s="464"/>
      <c r="AE48" s="464"/>
      <c r="AF48" s="464"/>
      <c r="AG48" s="464"/>
      <c r="AH48" s="465"/>
    </row>
    <row r="49" spans="1:35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5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G50" s="163" t="s">
        <v>70</v>
      </c>
      <c r="AH50" s="96"/>
    </row>
    <row r="51" spans="1:35" ht="14.85" customHeight="1" x14ac:dyDescent="0.15">
      <c r="A51" s="173" t="s">
        <v>75</v>
      </c>
      <c r="B51" s="174"/>
      <c r="C51" s="174"/>
      <c r="D51" s="175"/>
      <c r="E51" s="480">
        <f>+$E$13</f>
        <v>3862110000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H51" s="96"/>
    </row>
    <row r="52" spans="1:35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81" t="s">
        <v>73</v>
      </c>
      <c r="AD52" s="81"/>
      <c r="AE52" s="487" t="str">
        <f>+$AE$14</f>
        <v>昭和 太郎</v>
      </c>
      <c r="AF52" s="487"/>
      <c r="AG52" s="487"/>
      <c r="AH52" s="488"/>
    </row>
    <row r="53" spans="1:35" ht="14.85" customHeight="1" x14ac:dyDescent="0.15">
      <c r="A53" s="141"/>
      <c r="B53" s="141"/>
      <c r="C53" s="141"/>
      <c r="D53" s="142"/>
      <c r="E53" s="143"/>
      <c r="F53" s="143"/>
      <c r="G53" s="143"/>
      <c r="H53" s="143"/>
      <c r="I53" s="2"/>
      <c r="J53" s="2"/>
      <c r="K53" s="2"/>
      <c r="L53" s="2"/>
      <c r="M53" s="2"/>
      <c r="N53" s="120"/>
      <c r="O53" s="120"/>
      <c r="P53" s="9"/>
      <c r="Q53" s="2"/>
      <c r="R53" s="2"/>
      <c r="S53" s="2"/>
    </row>
    <row r="54" spans="1:35" s="145" customFormat="1" ht="14.85" customHeight="1" x14ac:dyDescent="0.4">
      <c r="A54" s="725" t="s">
        <v>76</v>
      </c>
      <c r="B54" s="725" t="s">
        <v>65</v>
      </c>
      <c r="C54" s="727" t="s">
        <v>83</v>
      </c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9"/>
      <c r="O54" s="733" t="s">
        <v>77</v>
      </c>
      <c r="P54" s="734"/>
      <c r="Q54" s="733" t="s">
        <v>78</v>
      </c>
      <c r="R54" s="734"/>
      <c r="S54" s="733" t="s">
        <v>79</v>
      </c>
      <c r="T54" s="737"/>
      <c r="U54" s="737"/>
      <c r="V54" s="734"/>
      <c r="W54" s="733" t="s">
        <v>80</v>
      </c>
      <c r="X54" s="737"/>
      <c r="Y54" s="737"/>
      <c r="Z54" s="734"/>
      <c r="AA54" s="733" t="s">
        <v>81</v>
      </c>
      <c r="AB54" s="734"/>
      <c r="AC54" s="733" t="s">
        <v>106</v>
      </c>
      <c r="AD54" s="737"/>
      <c r="AE54" s="737"/>
      <c r="AF54" s="737"/>
      <c r="AG54" s="737"/>
      <c r="AH54" s="734"/>
    </row>
    <row r="55" spans="1:35" s="145" customFormat="1" ht="14.85" customHeight="1" x14ac:dyDescent="0.4">
      <c r="A55" s="726"/>
      <c r="B55" s="726"/>
      <c r="C55" s="730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2"/>
      <c r="O55" s="735"/>
      <c r="P55" s="736"/>
      <c r="Q55" s="735"/>
      <c r="R55" s="736"/>
      <c r="S55" s="735"/>
      <c r="T55" s="738"/>
      <c r="U55" s="738"/>
      <c r="V55" s="736"/>
      <c r="W55" s="735"/>
      <c r="X55" s="738"/>
      <c r="Y55" s="738"/>
      <c r="Z55" s="736"/>
      <c r="AA55" s="735"/>
      <c r="AB55" s="736"/>
      <c r="AC55" s="735"/>
      <c r="AD55" s="738"/>
      <c r="AE55" s="738"/>
      <c r="AF55" s="738"/>
      <c r="AG55" s="738"/>
      <c r="AH55" s="736"/>
    </row>
    <row r="56" spans="1:35" s="207" customFormat="1" ht="14.85" customHeight="1" x14ac:dyDescent="0.15">
      <c r="A56" s="724">
        <f>+$A$17</f>
        <v>10</v>
      </c>
      <c r="B56" s="623">
        <f>+$B$17</f>
        <v>16</v>
      </c>
      <c r="C56" s="625" t="str">
        <f>+$C$17</f>
        <v>道路工事一式〇〇
〇〇〇</v>
      </c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>
        <f>+$O$17</f>
        <v>1</v>
      </c>
      <c r="P56" s="588"/>
      <c r="Q56" s="591" t="str">
        <f>+$Q$17</f>
        <v>式</v>
      </c>
      <c r="R56" s="592"/>
      <c r="S56" s="766">
        <f>+$S$17</f>
        <v>900000000</v>
      </c>
      <c r="T56" s="767"/>
      <c r="U56" s="767"/>
      <c r="V56" s="768"/>
      <c r="W56" s="766">
        <f>+$W$17</f>
        <v>900000000</v>
      </c>
      <c r="X56" s="767"/>
      <c r="Y56" s="767"/>
      <c r="Z56" s="768"/>
      <c r="AA56" s="720">
        <f>+$AA$17</f>
        <v>0.1</v>
      </c>
      <c r="AB56" s="721"/>
      <c r="AC56" s="779" t="str">
        <f>+IF(AC17="","",$AC$17)</f>
        <v/>
      </c>
      <c r="AD56" s="780"/>
      <c r="AE56" s="780"/>
      <c r="AF56" s="780"/>
      <c r="AG56" s="780"/>
      <c r="AH56" s="781"/>
      <c r="AI56" s="241"/>
    </row>
    <row r="57" spans="1:35" s="207" customFormat="1" ht="14.85" customHeight="1" x14ac:dyDescent="0.15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769"/>
      <c r="T57" s="770"/>
      <c r="U57" s="770"/>
      <c r="V57" s="771"/>
      <c r="W57" s="769"/>
      <c r="X57" s="770"/>
      <c r="Y57" s="770"/>
      <c r="Z57" s="771"/>
      <c r="AA57" s="722"/>
      <c r="AB57" s="723"/>
      <c r="AC57" s="782"/>
      <c r="AD57" s="783"/>
      <c r="AE57" s="783"/>
      <c r="AF57" s="783"/>
      <c r="AG57" s="783"/>
      <c r="AH57" s="784"/>
      <c r="AI57" s="241"/>
    </row>
    <row r="58" spans="1:35" s="207" customFormat="1" ht="14.85" customHeight="1" x14ac:dyDescent="0.15">
      <c r="A58" s="724">
        <f>+$A$19</f>
        <v>10</v>
      </c>
      <c r="B58" s="623">
        <f>+$B$19</f>
        <v>16</v>
      </c>
      <c r="C58" s="625" t="str">
        <f>+$C$19</f>
        <v>道路工事一式</v>
      </c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>
        <f>+$O$19</f>
        <v>1</v>
      </c>
      <c r="P58" s="588"/>
      <c r="Q58" s="591" t="str">
        <f>+$Q$19</f>
        <v>式</v>
      </c>
      <c r="R58" s="592"/>
      <c r="S58" s="766">
        <f>+$S$19</f>
        <v>900000000</v>
      </c>
      <c r="T58" s="767"/>
      <c r="U58" s="767"/>
      <c r="V58" s="768"/>
      <c r="W58" s="766">
        <f>+$W$19</f>
        <v>900000000</v>
      </c>
      <c r="X58" s="767"/>
      <c r="Y58" s="767"/>
      <c r="Z58" s="768"/>
      <c r="AA58" s="720">
        <f>+$AA$19</f>
        <v>0.1</v>
      </c>
      <c r="AB58" s="721"/>
      <c r="AC58" s="779" t="str">
        <f>+IF(AC19="","",$AC$19)</f>
        <v/>
      </c>
      <c r="AD58" s="780"/>
      <c r="AE58" s="780"/>
      <c r="AF58" s="780"/>
      <c r="AG58" s="780"/>
      <c r="AH58" s="781"/>
      <c r="AI58" s="241"/>
    </row>
    <row r="59" spans="1:35" s="207" customFormat="1" ht="14.85" customHeight="1" x14ac:dyDescent="0.15">
      <c r="A59" s="722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769"/>
      <c r="T59" s="770"/>
      <c r="U59" s="770"/>
      <c r="V59" s="771"/>
      <c r="W59" s="769"/>
      <c r="X59" s="770"/>
      <c r="Y59" s="770"/>
      <c r="Z59" s="771"/>
      <c r="AA59" s="722"/>
      <c r="AB59" s="723"/>
      <c r="AC59" s="782"/>
      <c r="AD59" s="783"/>
      <c r="AE59" s="783"/>
      <c r="AF59" s="783"/>
      <c r="AG59" s="783"/>
      <c r="AH59" s="784"/>
      <c r="AI59" s="241"/>
    </row>
    <row r="60" spans="1:35" s="207" customFormat="1" ht="14.85" customHeight="1" x14ac:dyDescent="0.15">
      <c r="A60" s="724">
        <f>+$A$21</f>
        <v>10</v>
      </c>
      <c r="B60" s="623">
        <f>+$B$21</f>
        <v>16</v>
      </c>
      <c r="C60" s="625" t="str">
        <f>+$C$21</f>
        <v>道路工事一式</v>
      </c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>
        <f>+$O$21</f>
        <v>1</v>
      </c>
      <c r="P60" s="588"/>
      <c r="Q60" s="591" t="str">
        <f>+$Q$21</f>
        <v>式</v>
      </c>
      <c r="R60" s="592"/>
      <c r="S60" s="766">
        <f>+$S$21</f>
        <v>900000000</v>
      </c>
      <c r="T60" s="767"/>
      <c r="U60" s="767"/>
      <c r="V60" s="768"/>
      <c r="W60" s="766">
        <f>+$W$21</f>
        <v>900000000</v>
      </c>
      <c r="X60" s="767"/>
      <c r="Y60" s="767"/>
      <c r="Z60" s="768"/>
      <c r="AA60" s="720" t="str">
        <f>+$AA$21</f>
        <v>非</v>
      </c>
      <c r="AB60" s="721"/>
      <c r="AC60" s="779" t="str">
        <f>+IF(AC21="","",$AC$21)</f>
        <v/>
      </c>
      <c r="AD60" s="780"/>
      <c r="AE60" s="780"/>
      <c r="AF60" s="780"/>
      <c r="AG60" s="780"/>
      <c r="AH60" s="781"/>
      <c r="AI60" s="241"/>
    </row>
    <row r="61" spans="1:35" s="207" customFormat="1" ht="14.85" customHeight="1" x14ac:dyDescent="0.15">
      <c r="A61" s="722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769"/>
      <c r="T61" s="770"/>
      <c r="U61" s="770"/>
      <c r="V61" s="771"/>
      <c r="W61" s="769"/>
      <c r="X61" s="770"/>
      <c r="Y61" s="770"/>
      <c r="Z61" s="771"/>
      <c r="AA61" s="722"/>
      <c r="AB61" s="723"/>
      <c r="AC61" s="782"/>
      <c r="AD61" s="783"/>
      <c r="AE61" s="783"/>
      <c r="AF61" s="783"/>
      <c r="AG61" s="783"/>
      <c r="AH61" s="784"/>
      <c r="AI61" s="241"/>
    </row>
    <row r="62" spans="1:35" s="207" customFormat="1" ht="14.85" customHeight="1" x14ac:dyDescent="0.15">
      <c r="A62" s="623">
        <f>+$A$23</f>
        <v>10</v>
      </c>
      <c r="B62" s="623">
        <f>+$B$23</f>
        <v>16</v>
      </c>
      <c r="C62" s="625" t="str">
        <f>+$C$23</f>
        <v>道路工事一式</v>
      </c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>
        <f>+$O$23</f>
        <v>1</v>
      </c>
      <c r="P62" s="588"/>
      <c r="Q62" s="591" t="str">
        <f>+$Q$23</f>
        <v>式</v>
      </c>
      <c r="R62" s="592"/>
      <c r="S62" s="766">
        <f>+$S$23</f>
        <v>900000000</v>
      </c>
      <c r="T62" s="767"/>
      <c r="U62" s="767"/>
      <c r="V62" s="768"/>
      <c r="W62" s="766">
        <f>+$W$23</f>
        <v>900000000</v>
      </c>
      <c r="X62" s="767"/>
      <c r="Y62" s="767"/>
      <c r="Z62" s="768"/>
      <c r="AA62" s="720">
        <f>+$AA$23</f>
        <v>0.08</v>
      </c>
      <c r="AB62" s="721"/>
      <c r="AC62" s="779" t="str">
        <f>+IF(AC23="","",$AC$23)</f>
        <v/>
      </c>
      <c r="AD62" s="780"/>
      <c r="AE62" s="780"/>
      <c r="AF62" s="780"/>
      <c r="AG62" s="780"/>
      <c r="AH62" s="781"/>
      <c r="AI62" s="241"/>
    </row>
    <row r="63" spans="1:35" s="207" customFormat="1" ht="14.85" customHeight="1" x14ac:dyDescent="0.15">
      <c r="A63" s="624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593"/>
      <c r="R63" s="594"/>
      <c r="S63" s="769"/>
      <c r="T63" s="770"/>
      <c r="U63" s="770"/>
      <c r="V63" s="771"/>
      <c r="W63" s="769"/>
      <c r="X63" s="770"/>
      <c r="Y63" s="770"/>
      <c r="Z63" s="771"/>
      <c r="AA63" s="722"/>
      <c r="AB63" s="723"/>
      <c r="AC63" s="782"/>
      <c r="AD63" s="783"/>
      <c r="AE63" s="783"/>
      <c r="AF63" s="783"/>
      <c r="AG63" s="783"/>
      <c r="AH63" s="784"/>
      <c r="AI63" s="241"/>
    </row>
    <row r="64" spans="1:35" s="207" customFormat="1" ht="14.85" customHeight="1" x14ac:dyDescent="0.15">
      <c r="A64" s="623">
        <f>+$A$25</f>
        <v>10</v>
      </c>
      <c r="B64" s="623">
        <f>+$B$25</f>
        <v>16</v>
      </c>
      <c r="C64" s="625" t="str">
        <f>+$C$25</f>
        <v>道路工事一式</v>
      </c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7"/>
      <c r="O64" s="587">
        <f>+$O$25</f>
        <v>1</v>
      </c>
      <c r="P64" s="588"/>
      <c r="Q64" s="591" t="str">
        <f>+$Q$25</f>
        <v>個</v>
      </c>
      <c r="R64" s="592"/>
      <c r="S64" s="766">
        <f>+$S$25</f>
        <v>10000000</v>
      </c>
      <c r="T64" s="767"/>
      <c r="U64" s="767"/>
      <c r="V64" s="768"/>
      <c r="W64" s="766">
        <f>+$W$25</f>
        <v>10000000</v>
      </c>
      <c r="X64" s="767"/>
      <c r="Y64" s="767"/>
      <c r="Z64" s="768"/>
      <c r="AA64" s="720" t="str">
        <f>+$AA$25</f>
        <v>非</v>
      </c>
      <c r="AB64" s="721"/>
      <c r="AC64" s="779" t="str">
        <f>+IF(AC25="","",$AC$25)</f>
        <v/>
      </c>
      <c r="AD64" s="780"/>
      <c r="AE64" s="780"/>
      <c r="AF64" s="780"/>
      <c r="AG64" s="780"/>
      <c r="AH64" s="781"/>
      <c r="AI64" s="241"/>
    </row>
    <row r="65" spans="1:35" s="207" customFormat="1" ht="14.85" customHeight="1" x14ac:dyDescent="0.15">
      <c r="A65" s="624"/>
      <c r="B65" s="624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30"/>
      <c r="O65" s="589"/>
      <c r="P65" s="590"/>
      <c r="Q65" s="593"/>
      <c r="R65" s="594"/>
      <c r="S65" s="769"/>
      <c r="T65" s="770"/>
      <c r="U65" s="770"/>
      <c r="V65" s="771"/>
      <c r="W65" s="769"/>
      <c r="X65" s="770"/>
      <c r="Y65" s="770"/>
      <c r="Z65" s="771"/>
      <c r="AA65" s="722"/>
      <c r="AB65" s="723"/>
      <c r="AC65" s="782"/>
      <c r="AD65" s="783"/>
      <c r="AE65" s="783"/>
      <c r="AF65" s="783"/>
      <c r="AG65" s="783"/>
      <c r="AH65" s="784"/>
      <c r="AI65" s="241"/>
    </row>
    <row r="66" spans="1:35" s="207" customFormat="1" ht="14.85" customHeight="1" x14ac:dyDescent="0.15">
      <c r="A66" s="623">
        <f>+$A$27</f>
        <v>10</v>
      </c>
      <c r="B66" s="623">
        <f>+$B$27</f>
        <v>16</v>
      </c>
      <c r="C66" s="625" t="str">
        <f>+$C$27</f>
        <v>道路工事一式</v>
      </c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7"/>
      <c r="O66" s="587">
        <f>+$O$27</f>
        <v>1</v>
      </c>
      <c r="P66" s="588"/>
      <c r="Q66" s="609" t="str">
        <f>+$Q$27</f>
        <v>個</v>
      </c>
      <c r="R66" s="610"/>
      <c r="S66" s="766">
        <f>+$S$27</f>
        <v>100000</v>
      </c>
      <c r="T66" s="767"/>
      <c r="U66" s="767"/>
      <c r="V66" s="768"/>
      <c r="W66" s="766">
        <f>+$W$27</f>
        <v>100000</v>
      </c>
      <c r="X66" s="767"/>
      <c r="Y66" s="767"/>
      <c r="Z66" s="768"/>
      <c r="AA66" s="710">
        <f>+$AA$27</f>
        <v>0.1</v>
      </c>
      <c r="AB66" s="711"/>
      <c r="AC66" s="785" t="str">
        <f>+IF(AC27="","",$AC$27)</f>
        <v/>
      </c>
      <c r="AD66" s="786"/>
      <c r="AE66" s="786"/>
      <c r="AF66" s="786"/>
      <c r="AG66" s="786"/>
      <c r="AH66" s="787"/>
      <c r="AI66" s="242"/>
    </row>
    <row r="67" spans="1:35" s="207" customFormat="1" ht="14.85" customHeight="1" x14ac:dyDescent="0.15">
      <c r="A67" s="624"/>
      <c r="B67" s="624"/>
      <c r="C67" s="628"/>
      <c r="D67" s="629"/>
      <c r="E67" s="629"/>
      <c r="F67" s="629"/>
      <c r="G67" s="629"/>
      <c r="H67" s="629"/>
      <c r="I67" s="629"/>
      <c r="J67" s="629"/>
      <c r="K67" s="629"/>
      <c r="L67" s="629"/>
      <c r="M67" s="629"/>
      <c r="N67" s="630"/>
      <c r="O67" s="589"/>
      <c r="P67" s="590"/>
      <c r="Q67" s="611"/>
      <c r="R67" s="612"/>
      <c r="S67" s="769"/>
      <c r="T67" s="770"/>
      <c r="U67" s="770"/>
      <c r="V67" s="771"/>
      <c r="W67" s="769"/>
      <c r="X67" s="770"/>
      <c r="Y67" s="770"/>
      <c r="Z67" s="771"/>
      <c r="AA67" s="712"/>
      <c r="AB67" s="713"/>
      <c r="AC67" s="788"/>
      <c r="AD67" s="789"/>
      <c r="AE67" s="789"/>
      <c r="AF67" s="789"/>
      <c r="AG67" s="789"/>
      <c r="AH67" s="790"/>
      <c r="AI67" s="242"/>
    </row>
    <row r="68" spans="1:35" ht="14.85" customHeight="1" x14ac:dyDescent="0.2">
      <c r="A68" s="17"/>
      <c r="B68" s="17"/>
      <c r="C68" s="17"/>
      <c r="D68" s="17"/>
      <c r="E68" s="18"/>
      <c r="F68" s="17"/>
      <c r="G68" s="17"/>
      <c r="H68" s="17"/>
      <c r="I68" s="17"/>
      <c r="J68" s="18"/>
      <c r="K68" s="17"/>
      <c r="L68" s="17"/>
      <c r="M68" s="17"/>
      <c r="N68" s="17"/>
      <c r="O68" s="135"/>
      <c r="P68" s="136"/>
      <c r="Q68" s="136"/>
      <c r="R68" s="153"/>
      <c r="S68" s="154"/>
      <c r="T68" s="154"/>
      <c r="U68" s="154"/>
      <c r="V68" s="154"/>
      <c r="W68" s="155"/>
      <c r="X68" s="155"/>
      <c r="Y68" s="155"/>
      <c r="Z68" s="155"/>
      <c r="AA68" s="155"/>
      <c r="AB68" s="156"/>
      <c r="AC68" s="156"/>
      <c r="AD68" s="156"/>
      <c r="AE68" s="156"/>
      <c r="AF68" s="156"/>
      <c r="AG68" s="81"/>
      <c r="AH68" s="81"/>
    </row>
    <row r="69" spans="1:35" ht="14.85" customHeight="1" x14ac:dyDescent="0.4">
      <c r="A69" s="20"/>
      <c r="B69" s="2"/>
      <c r="C69" s="20"/>
      <c r="D69" s="2"/>
      <c r="E69" s="2"/>
      <c r="F69" s="20"/>
      <c r="G69" s="2"/>
      <c r="H69" s="20"/>
      <c r="I69" s="2"/>
      <c r="J69" s="2"/>
      <c r="K69" s="17"/>
      <c r="L69" s="17"/>
      <c r="M69" s="17"/>
      <c r="N69" s="17"/>
      <c r="O69" s="2"/>
      <c r="P69" s="2"/>
      <c r="Q69" s="2"/>
      <c r="R69" s="2"/>
      <c r="S69" s="513"/>
      <c r="T69" s="514"/>
      <c r="U69" s="514"/>
      <c r="V69" s="515"/>
      <c r="W69" s="228" t="s">
        <v>80</v>
      </c>
      <c r="X69" s="229"/>
      <c r="Y69" s="229"/>
      <c r="Z69" s="229"/>
      <c r="AA69" s="230" t="s">
        <v>35</v>
      </c>
      <c r="AB69" s="231"/>
      <c r="AC69" s="231"/>
      <c r="AD69" s="232"/>
      <c r="AE69" s="228" t="s">
        <v>87</v>
      </c>
      <c r="AF69" s="229"/>
      <c r="AG69" s="228"/>
      <c r="AH69" s="233"/>
    </row>
    <row r="70" spans="1:35" ht="14.85" customHeight="1" x14ac:dyDescent="0.15">
      <c r="A70" s="66"/>
      <c r="B70" s="66"/>
      <c r="C70" s="66"/>
      <c r="D70" s="2"/>
      <c r="E70" s="2"/>
      <c r="F70" s="2"/>
      <c r="G70" s="2"/>
      <c r="H70" s="2"/>
      <c r="I70" s="2"/>
      <c r="J70" s="2"/>
      <c r="K70" s="20"/>
      <c r="L70" s="2"/>
      <c r="M70" s="20"/>
      <c r="N70" s="2"/>
      <c r="O70" s="67"/>
      <c r="P70" s="67"/>
      <c r="Q70" s="67"/>
      <c r="R70" s="67"/>
      <c r="S70" s="772" t="s">
        <v>85</v>
      </c>
      <c r="T70" s="761"/>
      <c r="U70" s="761"/>
      <c r="V70" s="762"/>
      <c r="W70" s="595">
        <f>+$W$31</f>
        <v>180010000</v>
      </c>
      <c r="X70" s="596"/>
      <c r="Y70" s="596"/>
      <c r="Z70" s="597"/>
      <c r="AA70" s="595">
        <f>+$AA$31</f>
        <v>0</v>
      </c>
      <c r="AB70" s="596"/>
      <c r="AC70" s="596"/>
      <c r="AD70" s="597"/>
      <c r="AE70" s="595">
        <f>+$AE$31</f>
        <v>0</v>
      </c>
      <c r="AF70" s="596"/>
      <c r="AG70" s="596"/>
      <c r="AH70" s="597"/>
    </row>
    <row r="71" spans="1:35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3"/>
      <c r="T71" s="764"/>
      <c r="U71" s="764"/>
      <c r="V71" s="765"/>
      <c r="W71" s="598"/>
      <c r="X71" s="599"/>
      <c r="Y71" s="599"/>
      <c r="Z71" s="600"/>
      <c r="AA71" s="598"/>
      <c r="AB71" s="599"/>
      <c r="AC71" s="599"/>
      <c r="AD71" s="600"/>
      <c r="AE71" s="598"/>
      <c r="AF71" s="599"/>
      <c r="AG71" s="599"/>
      <c r="AH71" s="600"/>
    </row>
    <row r="72" spans="1:35" ht="14.85" customHeight="1" x14ac:dyDescent="0.15">
      <c r="A72" s="68"/>
      <c r="B72" s="70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0" t="s">
        <v>86</v>
      </c>
      <c r="T72" s="761"/>
      <c r="U72" s="761"/>
      <c r="V72" s="762"/>
      <c r="W72" s="595">
        <f>+$W$33</f>
        <v>72000000</v>
      </c>
      <c r="X72" s="596"/>
      <c r="Y72" s="596"/>
      <c r="Z72" s="597"/>
      <c r="AA72" s="595">
        <f>+$AA$33</f>
        <v>0</v>
      </c>
      <c r="AB72" s="596"/>
      <c r="AC72" s="596"/>
      <c r="AD72" s="597"/>
      <c r="AE72" s="595">
        <f>+$AE$33</f>
        <v>0</v>
      </c>
      <c r="AF72" s="596"/>
      <c r="AG72" s="596"/>
      <c r="AH72" s="597"/>
    </row>
    <row r="73" spans="1:35" ht="14.85" customHeight="1" x14ac:dyDescent="0.15">
      <c r="A73" s="68"/>
      <c r="B73" s="70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763"/>
      <c r="T73" s="764"/>
      <c r="U73" s="764"/>
      <c r="V73" s="765"/>
      <c r="W73" s="598"/>
      <c r="X73" s="599"/>
      <c r="Y73" s="599"/>
      <c r="Z73" s="600"/>
      <c r="AA73" s="598"/>
      <c r="AB73" s="599"/>
      <c r="AC73" s="599"/>
      <c r="AD73" s="600"/>
      <c r="AE73" s="598"/>
      <c r="AF73" s="599"/>
      <c r="AG73" s="599"/>
      <c r="AH73" s="600"/>
    </row>
    <row r="74" spans="1:35" ht="14.85" customHeight="1" x14ac:dyDescent="0.15">
      <c r="A74" s="68"/>
      <c r="B74" s="6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760" t="s">
        <v>84</v>
      </c>
      <c r="T74" s="761"/>
      <c r="U74" s="761"/>
      <c r="V74" s="762"/>
      <c r="W74" s="595">
        <f>+$W$35</f>
        <v>0</v>
      </c>
      <c r="X74" s="596"/>
      <c r="Y74" s="596"/>
      <c r="Z74" s="597"/>
      <c r="AA74" s="766">
        <f>+$AA$35</f>
        <v>0</v>
      </c>
      <c r="AB74" s="767"/>
      <c r="AC74" s="767"/>
      <c r="AD74" s="768"/>
      <c r="AE74" s="595">
        <f>+$AE$35</f>
        <v>0</v>
      </c>
      <c r="AF74" s="596"/>
      <c r="AG74" s="596"/>
      <c r="AH74" s="597"/>
    </row>
    <row r="75" spans="1:35" ht="14.85" customHeight="1" x14ac:dyDescent="0.15">
      <c r="A75" s="68"/>
      <c r="B75" s="6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763"/>
      <c r="T75" s="764"/>
      <c r="U75" s="764"/>
      <c r="V75" s="765"/>
      <c r="W75" s="598"/>
      <c r="X75" s="599"/>
      <c r="Y75" s="599"/>
      <c r="Z75" s="600"/>
      <c r="AA75" s="769"/>
      <c r="AB75" s="770"/>
      <c r="AC75" s="770"/>
      <c r="AD75" s="771"/>
      <c r="AE75" s="598"/>
      <c r="AF75" s="599"/>
      <c r="AG75" s="599"/>
      <c r="AH75" s="600"/>
    </row>
    <row r="76" spans="1:35" ht="15" customHeight="1" x14ac:dyDescent="0.15">
      <c r="A76" s="68"/>
      <c r="B76" s="6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67"/>
      <c r="T76" s="67"/>
      <c r="U76" s="67"/>
      <c r="V76" s="67"/>
      <c r="W76" s="67"/>
      <c r="AD76" s="777">
        <f>+$AD$38</f>
        <v>0</v>
      </c>
      <c r="AE76" s="777"/>
      <c r="AF76" s="777"/>
      <c r="AG76" s="777"/>
      <c r="AH76" s="777"/>
    </row>
    <row r="77" spans="1:35" ht="14.85" customHeight="1" x14ac:dyDescent="0.4">
      <c r="A77" s="534" t="s">
        <v>93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</row>
    <row r="78" spans="1:35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</row>
    <row r="79" spans="1:35" ht="14.85" customHeight="1" x14ac:dyDescent="0.15">
      <c r="A79" s="160" t="str">
        <f>+$A$3</f>
        <v>昭和建設株式会社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81" t="s">
        <v>63</v>
      </c>
      <c r="AC79" s="487">
        <f>+$AC$3</f>
        <v>6</v>
      </c>
      <c r="AD79" s="487"/>
      <c r="AE79" s="81" t="s">
        <v>64</v>
      </c>
      <c r="AF79" s="487">
        <f>+$AF$3</f>
        <v>5</v>
      </c>
      <c r="AG79" s="487"/>
      <c r="AH79" s="81" t="s">
        <v>65</v>
      </c>
    </row>
    <row r="80" spans="1:35" ht="14.85" customHeight="1" x14ac:dyDescent="0.15">
      <c r="A80" s="160"/>
      <c r="B80" s="432" t="str">
        <f>+$B$4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535" t="str">
        <f>+$AA$4</f>
        <v>82402</v>
      </c>
      <c r="AB80" s="535"/>
      <c r="AC80" s="535"/>
      <c r="AD80" s="535"/>
      <c r="AE80" s="535"/>
      <c r="AF80" s="535"/>
      <c r="AG80" s="535"/>
      <c r="AH80" s="536"/>
    </row>
    <row r="81" spans="1:35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537"/>
      <c r="AB81" s="537"/>
      <c r="AC81" s="537"/>
      <c r="AD81" s="537"/>
      <c r="AE81" s="537"/>
      <c r="AF81" s="537"/>
      <c r="AG81" s="537"/>
      <c r="AH81" s="538"/>
    </row>
    <row r="82" spans="1:35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739" t="s">
        <v>91</v>
      </c>
      <c r="X82" s="740"/>
      <c r="Y82" s="740"/>
      <c r="Z82" s="741"/>
      <c r="AA82" s="745">
        <f>+$AA$6</f>
        <v>1234567890123</v>
      </c>
      <c r="AB82" s="745"/>
      <c r="AC82" s="745"/>
      <c r="AD82" s="745"/>
      <c r="AE82" s="745"/>
      <c r="AF82" s="745"/>
      <c r="AG82" s="745"/>
      <c r="AH82" s="746"/>
    </row>
    <row r="83" spans="1:35" ht="14.85" customHeight="1" x14ac:dyDescent="0.15">
      <c r="A83" s="234" t="s">
        <v>60</v>
      </c>
      <c r="B83" s="235"/>
      <c r="C83" s="144"/>
      <c r="D83" s="144"/>
      <c r="E83" s="749" t="str">
        <f>+$E$7</f>
        <v>SD2100017</v>
      </c>
      <c r="F83" s="749"/>
      <c r="G83" s="749"/>
      <c r="H83" s="749"/>
      <c r="I83" s="749"/>
      <c r="J83" s="749"/>
      <c r="K83" s="749"/>
      <c r="L83" s="750"/>
      <c r="M83" s="2"/>
      <c r="N83" s="122"/>
      <c r="O83" s="130"/>
      <c r="P83" s="130"/>
      <c r="Q83" s="130"/>
      <c r="R83" s="130"/>
      <c r="T83" s="9"/>
      <c r="V83" s="96"/>
      <c r="W83" s="742"/>
      <c r="X83" s="743"/>
      <c r="Y83" s="743"/>
      <c r="Z83" s="744"/>
      <c r="AA83" s="747"/>
      <c r="AB83" s="747"/>
      <c r="AC83" s="747"/>
      <c r="AD83" s="747"/>
      <c r="AE83" s="747"/>
      <c r="AF83" s="747"/>
      <c r="AG83" s="747"/>
      <c r="AH83" s="748"/>
    </row>
    <row r="84" spans="1:35" ht="14.85" customHeight="1" x14ac:dyDescent="0.15">
      <c r="A84" s="80"/>
      <c r="B84" s="131"/>
      <c r="C84" s="81"/>
      <c r="D84" s="81"/>
      <c r="E84" s="751"/>
      <c r="F84" s="751"/>
      <c r="G84" s="751"/>
      <c r="H84" s="751"/>
      <c r="I84" s="751"/>
      <c r="J84" s="751"/>
      <c r="K84" s="751"/>
      <c r="L84" s="752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9"/>
    </row>
    <row r="85" spans="1:35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H85" s="96"/>
    </row>
    <row r="86" spans="1:35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県央共同アスコン　昭和・鹿島・東亜道路共同企業体</v>
      </c>
      <c r="AA86" s="464"/>
      <c r="AB86" s="464"/>
      <c r="AC86" s="464"/>
      <c r="AD86" s="464"/>
      <c r="AE86" s="464"/>
      <c r="AF86" s="464"/>
      <c r="AG86" s="464"/>
      <c r="AH86" s="465"/>
    </row>
    <row r="87" spans="1:35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5"/>
    </row>
    <row r="88" spans="1:35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G88" s="163" t="s">
        <v>70</v>
      </c>
      <c r="AH88" s="96"/>
    </row>
    <row r="89" spans="1:35" ht="14.85" customHeight="1" x14ac:dyDescent="0.15">
      <c r="A89" s="173" t="s">
        <v>75</v>
      </c>
      <c r="B89" s="174"/>
      <c r="C89" s="174"/>
      <c r="D89" s="175"/>
      <c r="E89" s="480">
        <f>+$E$13</f>
        <v>3862110000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H89" s="96"/>
    </row>
    <row r="90" spans="1:35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81" t="s">
        <v>73</v>
      </c>
      <c r="AD90" s="81"/>
      <c r="AE90" s="487" t="str">
        <f>+$AE$14</f>
        <v>昭和 太郎</v>
      </c>
      <c r="AF90" s="487"/>
      <c r="AG90" s="487"/>
      <c r="AH90" s="488"/>
    </row>
    <row r="91" spans="1:35" ht="14.85" customHeight="1" x14ac:dyDescent="0.15">
      <c r="A91" s="141"/>
      <c r="B91" s="141"/>
      <c r="C91" s="141"/>
      <c r="D91" s="142"/>
      <c r="E91" s="143"/>
      <c r="F91" s="143"/>
      <c r="G91" s="143"/>
      <c r="H91" s="143"/>
      <c r="I91" s="2"/>
      <c r="J91" s="2"/>
      <c r="K91" s="2"/>
      <c r="L91" s="2"/>
      <c r="M91" s="2"/>
      <c r="N91" s="120"/>
      <c r="O91" s="120"/>
      <c r="P91" s="9"/>
      <c r="Q91" s="2"/>
      <c r="R91" s="2"/>
      <c r="S91" s="2"/>
    </row>
    <row r="92" spans="1:35" s="145" customFormat="1" ht="14.85" customHeight="1" x14ac:dyDescent="0.4">
      <c r="A92" s="725" t="s">
        <v>76</v>
      </c>
      <c r="B92" s="725" t="s">
        <v>65</v>
      </c>
      <c r="C92" s="727" t="s">
        <v>83</v>
      </c>
      <c r="D92" s="728"/>
      <c r="E92" s="728"/>
      <c r="F92" s="728"/>
      <c r="G92" s="728"/>
      <c r="H92" s="728"/>
      <c r="I92" s="728"/>
      <c r="J92" s="728"/>
      <c r="K92" s="728"/>
      <c r="L92" s="728"/>
      <c r="M92" s="728"/>
      <c r="N92" s="729"/>
      <c r="O92" s="733" t="s">
        <v>77</v>
      </c>
      <c r="P92" s="734"/>
      <c r="Q92" s="733" t="s">
        <v>78</v>
      </c>
      <c r="R92" s="734"/>
      <c r="S92" s="733" t="s">
        <v>79</v>
      </c>
      <c r="T92" s="737"/>
      <c r="U92" s="737"/>
      <c r="V92" s="734"/>
      <c r="W92" s="733" t="s">
        <v>80</v>
      </c>
      <c r="X92" s="737"/>
      <c r="Y92" s="737"/>
      <c r="Z92" s="734"/>
      <c r="AA92" s="733" t="s">
        <v>81</v>
      </c>
      <c r="AB92" s="734"/>
      <c r="AC92" s="733" t="s">
        <v>106</v>
      </c>
      <c r="AD92" s="737"/>
      <c r="AE92" s="737"/>
      <c r="AF92" s="737"/>
      <c r="AG92" s="737"/>
      <c r="AH92" s="734"/>
    </row>
    <row r="93" spans="1:35" s="145" customFormat="1" ht="14.85" customHeight="1" x14ac:dyDescent="0.4">
      <c r="A93" s="726"/>
      <c r="B93" s="726"/>
      <c r="C93" s="730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2"/>
      <c r="O93" s="735"/>
      <c r="P93" s="736"/>
      <c r="Q93" s="735"/>
      <c r="R93" s="736"/>
      <c r="S93" s="735"/>
      <c r="T93" s="738"/>
      <c r="U93" s="738"/>
      <c r="V93" s="736"/>
      <c r="W93" s="735"/>
      <c r="X93" s="738"/>
      <c r="Y93" s="738"/>
      <c r="Z93" s="736"/>
      <c r="AA93" s="735"/>
      <c r="AB93" s="736"/>
      <c r="AC93" s="735"/>
      <c r="AD93" s="738"/>
      <c r="AE93" s="738"/>
      <c r="AF93" s="738"/>
      <c r="AG93" s="738"/>
      <c r="AH93" s="736"/>
    </row>
    <row r="94" spans="1:35" s="207" customFormat="1" ht="14.85" customHeight="1" x14ac:dyDescent="0.15">
      <c r="A94" s="724">
        <f>+$A$17</f>
        <v>10</v>
      </c>
      <c r="B94" s="623">
        <f>+$B$17</f>
        <v>16</v>
      </c>
      <c r="C94" s="625" t="str">
        <f>+$C$17</f>
        <v>道路工事一式〇〇
〇〇〇</v>
      </c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7"/>
      <c r="O94" s="587">
        <f>+$O$17</f>
        <v>1</v>
      </c>
      <c r="P94" s="588"/>
      <c r="Q94" s="591" t="str">
        <f>+$Q$17</f>
        <v>式</v>
      </c>
      <c r="R94" s="592"/>
      <c r="S94" s="766">
        <f>+$S$17</f>
        <v>900000000</v>
      </c>
      <c r="T94" s="767"/>
      <c r="U94" s="767"/>
      <c r="V94" s="768"/>
      <c r="W94" s="766">
        <f>+$W$17</f>
        <v>900000000</v>
      </c>
      <c r="X94" s="767"/>
      <c r="Y94" s="767"/>
      <c r="Z94" s="768"/>
      <c r="AA94" s="720">
        <f>+$AA$17</f>
        <v>0.1</v>
      </c>
      <c r="AB94" s="721"/>
      <c r="AC94" s="779" t="str">
        <f>+IF(AC56="","",$AC$17)</f>
        <v/>
      </c>
      <c r="AD94" s="780"/>
      <c r="AE94" s="780"/>
      <c r="AF94" s="780"/>
      <c r="AG94" s="780"/>
      <c r="AH94" s="781"/>
      <c r="AI94" s="241"/>
    </row>
    <row r="95" spans="1:35" s="207" customFormat="1" ht="14.85" customHeight="1" x14ac:dyDescent="0.15">
      <c r="A95" s="722"/>
      <c r="B95" s="624"/>
      <c r="C95" s="628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30"/>
      <c r="O95" s="589"/>
      <c r="P95" s="590"/>
      <c r="Q95" s="593"/>
      <c r="R95" s="594"/>
      <c r="S95" s="769"/>
      <c r="T95" s="770"/>
      <c r="U95" s="770"/>
      <c r="V95" s="771"/>
      <c r="W95" s="769"/>
      <c r="X95" s="770"/>
      <c r="Y95" s="770"/>
      <c r="Z95" s="771"/>
      <c r="AA95" s="722"/>
      <c r="AB95" s="723"/>
      <c r="AC95" s="782"/>
      <c r="AD95" s="783"/>
      <c r="AE95" s="783"/>
      <c r="AF95" s="783"/>
      <c r="AG95" s="783"/>
      <c r="AH95" s="784"/>
      <c r="AI95" s="241"/>
    </row>
    <row r="96" spans="1:35" s="207" customFormat="1" ht="14.85" customHeight="1" x14ac:dyDescent="0.15">
      <c r="A96" s="724">
        <f>+$A$19</f>
        <v>10</v>
      </c>
      <c r="B96" s="623">
        <f>+$B$19</f>
        <v>16</v>
      </c>
      <c r="C96" s="625" t="str">
        <f>+$C$19</f>
        <v>道路工事一式</v>
      </c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7"/>
      <c r="O96" s="587">
        <f>+$O$19</f>
        <v>1</v>
      </c>
      <c r="P96" s="588"/>
      <c r="Q96" s="591" t="str">
        <f>+$Q$19</f>
        <v>式</v>
      </c>
      <c r="R96" s="592"/>
      <c r="S96" s="766">
        <f>+$S$19</f>
        <v>900000000</v>
      </c>
      <c r="T96" s="767"/>
      <c r="U96" s="767"/>
      <c r="V96" s="768"/>
      <c r="W96" s="766">
        <f>+$W$19</f>
        <v>900000000</v>
      </c>
      <c r="X96" s="767"/>
      <c r="Y96" s="767"/>
      <c r="Z96" s="768"/>
      <c r="AA96" s="720">
        <f>+$AA$19</f>
        <v>0.1</v>
      </c>
      <c r="AB96" s="721"/>
      <c r="AC96" s="779" t="str">
        <f>+IF(AC58="","",$AC$19)</f>
        <v/>
      </c>
      <c r="AD96" s="780"/>
      <c r="AE96" s="780"/>
      <c r="AF96" s="780"/>
      <c r="AG96" s="780"/>
      <c r="AH96" s="781"/>
      <c r="AI96" s="241"/>
    </row>
    <row r="97" spans="1:35" s="207" customFormat="1" ht="14.85" customHeight="1" x14ac:dyDescent="0.15">
      <c r="A97" s="722"/>
      <c r="B97" s="624"/>
      <c r="C97" s="628"/>
      <c r="D97" s="629"/>
      <c r="E97" s="629"/>
      <c r="F97" s="629"/>
      <c r="G97" s="629"/>
      <c r="H97" s="629"/>
      <c r="I97" s="629"/>
      <c r="J97" s="629"/>
      <c r="K97" s="629"/>
      <c r="L97" s="629"/>
      <c r="M97" s="629"/>
      <c r="N97" s="630"/>
      <c r="O97" s="589"/>
      <c r="P97" s="590"/>
      <c r="Q97" s="593"/>
      <c r="R97" s="594"/>
      <c r="S97" s="769"/>
      <c r="T97" s="770"/>
      <c r="U97" s="770"/>
      <c r="V97" s="771"/>
      <c r="W97" s="769"/>
      <c r="X97" s="770"/>
      <c r="Y97" s="770"/>
      <c r="Z97" s="771"/>
      <c r="AA97" s="722"/>
      <c r="AB97" s="723"/>
      <c r="AC97" s="782"/>
      <c r="AD97" s="783"/>
      <c r="AE97" s="783"/>
      <c r="AF97" s="783"/>
      <c r="AG97" s="783"/>
      <c r="AH97" s="784"/>
      <c r="AI97" s="241"/>
    </row>
    <row r="98" spans="1:35" s="207" customFormat="1" ht="14.85" customHeight="1" x14ac:dyDescent="0.15">
      <c r="A98" s="724">
        <f>+$A$21</f>
        <v>10</v>
      </c>
      <c r="B98" s="623">
        <f>+$B$21</f>
        <v>16</v>
      </c>
      <c r="C98" s="625" t="str">
        <f>+$C$21</f>
        <v>道路工事一式</v>
      </c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7"/>
      <c r="O98" s="587">
        <f>+$O$21</f>
        <v>1</v>
      </c>
      <c r="P98" s="588"/>
      <c r="Q98" s="591" t="str">
        <f>+$Q$21</f>
        <v>式</v>
      </c>
      <c r="R98" s="592"/>
      <c r="S98" s="766">
        <f>+$S$21</f>
        <v>900000000</v>
      </c>
      <c r="T98" s="767"/>
      <c r="U98" s="767"/>
      <c r="V98" s="768"/>
      <c r="W98" s="766">
        <f>+$W$21</f>
        <v>900000000</v>
      </c>
      <c r="X98" s="767"/>
      <c r="Y98" s="767"/>
      <c r="Z98" s="768"/>
      <c r="AA98" s="720" t="str">
        <f>+$AA$21</f>
        <v>非</v>
      </c>
      <c r="AB98" s="721"/>
      <c r="AC98" s="779" t="str">
        <f>+IF(AC60="","",$AC$21)</f>
        <v/>
      </c>
      <c r="AD98" s="780"/>
      <c r="AE98" s="780"/>
      <c r="AF98" s="780"/>
      <c r="AG98" s="780"/>
      <c r="AH98" s="781"/>
      <c r="AI98" s="241"/>
    </row>
    <row r="99" spans="1:35" s="207" customFormat="1" ht="14.85" customHeight="1" x14ac:dyDescent="0.15">
      <c r="A99" s="722"/>
      <c r="B99" s="624"/>
      <c r="C99" s="628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30"/>
      <c r="O99" s="589"/>
      <c r="P99" s="590"/>
      <c r="Q99" s="593"/>
      <c r="R99" s="594"/>
      <c r="S99" s="769"/>
      <c r="T99" s="770"/>
      <c r="U99" s="770"/>
      <c r="V99" s="771"/>
      <c r="W99" s="769"/>
      <c r="X99" s="770"/>
      <c r="Y99" s="770"/>
      <c r="Z99" s="771"/>
      <c r="AA99" s="722"/>
      <c r="AB99" s="723"/>
      <c r="AC99" s="782"/>
      <c r="AD99" s="783"/>
      <c r="AE99" s="783"/>
      <c r="AF99" s="783"/>
      <c r="AG99" s="783"/>
      <c r="AH99" s="784"/>
      <c r="AI99" s="241"/>
    </row>
    <row r="100" spans="1:35" s="207" customFormat="1" ht="14.85" customHeight="1" x14ac:dyDescent="0.15">
      <c r="A100" s="623">
        <f>+$A$23</f>
        <v>10</v>
      </c>
      <c r="B100" s="623">
        <f>+$B$23</f>
        <v>16</v>
      </c>
      <c r="C100" s="625" t="str">
        <f>+$C$23</f>
        <v>道路工事一式</v>
      </c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7"/>
      <c r="O100" s="587">
        <f>+$O$23</f>
        <v>1</v>
      </c>
      <c r="P100" s="588"/>
      <c r="Q100" s="591" t="str">
        <f>+$Q$23</f>
        <v>式</v>
      </c>
      <c r="R100" s="592"/>
      <c r="S100" s="766">
        <f>+$S$23</f>
        <v>900000000</v>
      </c>
      <c r="T100" s="767"/>
      <c r="U100" s="767"/>
      <c r="V100" s="768"/>
      <c r="W100" s="766">
        <f>+$W$23</f>
        <v>900000000</v>
      </c>
      <c r="X100" s="767"/>
      <c r="Y100" s="767"/>
      <c r="Z100" s="768"/>
      <c r="AA100" s="720">
        <f>+$AA$23</f>
        <v>0.08</v>
      </c>
      <c r="AB100" s="721"/>
      <c r="AC100" s="779" t="str">
        <f>+IF(AC62="","",$AC$23)</f>
        <v/>
      </c>
      <c r="AD100" s="780"/>
      <c r="AE100" s="780"/>
      <c r="AF100" s="780"/>
      <c r="AG100" s="780"/>
      <c r="AH100" s="781"/>
      <c r="AI100" s="241"/>
    </row>
    <row r="101" spans="1:35" s="207" customFormat="1" ht="14.85" customHeight="1" x14ac:dyDescent="0.15">
      <c r="A101" s="624"/>
      <c r="B101" s="624"/>
      <c r="C101" s="628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30"/>
      <c r="O101" s="589"/>
      <c r="P101" s="590"/>
      <c r="Q101" s="593"/>
      <c r="R101" s="594"/>
      <c r="S101" s="769"/>
      <c r="T101" s="770"/>
      <c r="U101" s="770"/>
      <c r="V101" s="771"/>
      <c r="W101" s="769"/>
      <c r="X101" s="770"/>
      <c r="Y101" s="770"/>
      <c r="Z101" s="771"/>
      <c r="AA101" s="722"/>
      <c r="AB101" s="723"/>
      <c r="AC101" s="782"/>
      <c r="AD101" s="783"/>
      <c r="AE101" s="783"/>
      <c r="AF101" s="783"/>
      <c r="AG101" s="783"/>
      <c r="AH101" s="784"/>
      <c r="AI101" s="241"/>
    </row>
    <row r="102" spans="1:35" s="207" customFormat="1" ht="14.85" customHeight="1" x14ac:dyDescent="0.15">
      <c r="A102" s="623">
        <f>+$A$25</f>
        <v>10</v>
      </c>
      <c r="B102" s="623">
        <f>+$B$25</f>
        <v>16</v>
      </c>
      <c r="C102" s="625" t="str">
        <f>+$C$25</f>
        <v>道路工事一式</v>
      </c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7"/>
      <c r="O102" s="587">
        <f>+$O$25</f>
        <v>1</v>
      </c>
      <c r="P102" s="588"/>
      <c r="Q102" s="591" t="str">
        <f>+$Q$25</f>
        <v>個</v>
      </c>
      <c r="R102" s="592"/>
      <c r="S102" s="766">
        <f>+$S$25</f>
        <v>10000000</v>
      </c>
      <c r="T102" s="767"/>
      <c r="U102" s="767"/>
      <c r="V102" s="768"/>
      <c r="W102" s="766">
        <f>+$W$25</f>
        <v>10000000</v>
      </c>
      <c r="X102" s="767"/>
      <c r="Y102" s="767"/>
      <c r="Z102" s="768"/>
      <c r="AA102" s="720" t="str">
        <f>+$AA$25</f>
        <v>非</v>
      </c>
      <c r="AB102" s="721"/>
      <c r="AC102" s="779" t="str">
        <f>+IF(AC64="","",$AC$25)</f>
        <v/>
      </c>
      <c r="AD102" s="780"/>
      <c r="AE102" s="780"/>
      <c r="AF102" s="780"/>
      <c r="AG102" s="780"/>
      <c r="AH102" s="781"/>
      <c r="AI102" s="241"/>
    </row>
    <row r="103" spans="1:35" s="207" customFormat="1" ht="14.85" customHeight="1" x14ac:dyDescent="0.15">
      <c r="A103" s="624"/>
      <c r="B103" s="624"/>
      <c r="C103" s="628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30"/>
      <c r="O103" s="589"/>
      <c r="P103" s="590"/>
      <c r="Q103" s="593"/>
      <c r="R103" s="594"/>
      <c r="S103" s="769"/>
      <c r="T103" s="770"/>
      <c r="U103" s="770"/>
      <c r="V103" s="771"/>
      <c r="W103" s="769"/>
      <c r="X103" s="770"/>
      <c r="Y103" s="770"/>
      <c r="Z103" s="771"/>
      <c r="AA103" s="722"/>
      <c r="AB103" s="723"/>
      <c r="AC103" s="782"/>
      <c r="AD103" s="783"/>
      <c r="AE103" s="783"/>
      <c r="AF103" s="783"/>
      <c r="AG103" s="783"/>
      <c r="AH103" s="784"/>
      <c r="AI103" s="241"/>
    </row>
    <row r="104" spans="1:35" s="207" customFormat="1" ht="14.85" customHeight="1" x14ac:dyDescent="0.15">
      <c r="A104" s="623">
        <f>+$A$27</f>
        <v>10</v>
      </c>
      <c r="B104" s="623">
        <f>+$B$27</f>
        <v>16</v>
      </c>
      <c r="C104" s="625" t="str">
        <f>+$C$27</f>
        <v>道路工事一式</v>
      </c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7"/>
      <c r="O104" s="587">
        <f>+$O$27</f>
        <v>1</v>
      </c>
      <c r="P104" s="588"/>
      <c r="Q104" s="609" t="str">
        <f>+$Q$27</f>
        <v>個</v>
      </c>
      <c r="R104" s="610"/>
      <c r="S104" s="766">
        <f>+$S$27</f>
        <v>100000</v>
      </c>
      <c r="T104" s="767"/>
      <c r="U104" s="767"/>
      <c r="V104" s="768"/>
      <c r="W104" s="766">
        <f>+$W$27</f>
        <v>100000</v>
      </c>
      <c r="X104" s="767"/>
      <c r="Y104" s="767"/>
      <c r="Z104" s="768"/>
      <c r="AA104" s="710">
        <f>+$AA$27</f>
        <v>0.1</v>
      </c>
      <c r="AB104" s="711"/>
      <c r="AC104" s="785" t="str">
        <f>+IF(AC66="","",$AC$27)</f>
        <v/>
      </c>
      <c r="AD104" s="786"/>
      <c r="AE104" s="786"/>
      <c r="AF104" s="786"/>
      <c r="AG104" s="786"/>
      <c r="AH104" s="787"/>
      <c r="AI104" s="242"/>
    </row>
    <row r="105" spans="1:35" s="207" customFormat="1" ht="14.85" customHeight="1" x14ac:dyDescent="0.15">
      <c r="A105" s="624"/>
      <c r="B105" s="624"/>
      <c r="C105" s="628"/>
      <c r="D105" s="629"/>
      <c r="E105" s="629"/>
      <c r="F105" s="629"/>
      <c r="G105" s="629"/>
      <c r="H105" s="629"/>
      <c r="I105" s="629"/>
      <c r="J105" s="629"/>
      <c r="K105" s="629"/>
      <c r="L105" s="629"/>
      <c r="M105" s="629"/>
      <c r="N105" s="630"/>
      <c r="O105" s="589"/>
      <c r="P105" s="590"/>
      <c r="Q105" s="611"/>
      <c r="R105" s="612"/>
      <c r="S105" s="769"/>
      <c r="T105" s="770"/>
      <c r="U105" s="770"/>
      <c r="V105" s="771"/>
      <c r="W105" s="769"/>
      <c r="X105" s="770"/>
      <c r="Y105" s="770"/>
      <c r="Z105" s="771"/>
      <c r="AA105" s="712"/>
      <c r="AB105" s="713"/>
      <c r="AC105" s="788"/>
      <c r="AD105" s="789"/>
      <c r="AE105" s="789"/>
      <c r="AF105" s="789"/>
      <c r="AG105" s="789"/>
      <c r="AH105" s="790"/>
      <c r="AI105" s="242"/>
    </row>
    <row r="106" spans="1:35" ht="14.85" customHeight="1" x14ac:dyDescent="0.2">
      <c r="A106" s="17"/>
      <c r="B106" s="17"/>
      <c r="C106" s="17"/>
      <c r="D106" s="17"/>
      <c r="E106" s="18"/>
      <c r="F106" s="17"/>
      <c r="G106" s="17"/>
      <c r="H106" s="17"/>
      <c r="I106" s="17"/>
      <c r="J106" s="18"/>
      <c r="K106" s="17"/>
      <c r="L106" s="17"/>
      <c r="M106" s="17"/>
      <c r="N106" s="17"/>
      <c r="O106" s="135"/>
      <c r="P106" s="136"/>
      <c r="Q106" s="136"/>
      <c r="R106" s="153"/>
      <c r="S106" s="154"/>
      <c r="T106" s="154"/>
      <c r="U106" s="154"/>
      <c r="V106" s="154"/>
      <c r="W106" s="155"/>
      <c r="X106" s="155"/>
      <c r="Y106" s="155"/>
      <c r="Z106" s="155"/>
      <c r="AA106" s="155"/>
      <c r="AB106" s="156"/>
      <c r="AC106" s="156"/>
      <c r="AD106" s="156"/>
      <c r="AE106" s="156"/>
      <c r="AF106" s="156"/>
      <c r="AG106" s="81"/>
      <c r="AH106" s="81"/>
    </row>
    <row r="107" spans="1:35" ht="14.85" customHeight="1" x14ac:dyDescent="0.4">
      <c r="A107" s="20"/>
      <c r="B107" s="2"/>
      <c r="C107" s="20"/>
      <c r="D107" s="2"/>
      <c r="E107" s="2"/>
      <c r="F107" s="20"/>
      <c r="G107" s="2"/>
      <c r="H107" s="20"/>
      <c r="I107" s="2"/>
      <c r="J107" s="2"/>
      <c r="K107" s="17"/>
      <c r="L107" s="17"/>
      <c r="M107" s="17"/>
      <c r="N107" s="17"/>
      <c r="O107" s="2"/>
      <c r="P107" s="2"/>
      <c r="Q107" s="2"/>
      <c r="R107" s="2"/>
      <c r="S107" s="513"/>
      <c r="T107" s="514"/>
      <c r="U107" s="514"/>
      <c r="V107" s="515"/>
      <c r="W107" s="228" t="s">
        <v>80</v>
      </c>
      <c r="X107" s="229"/>
      <c r="Y107" s="229"/>
      <c r="Z107" s="229"/>
      <c r="AA107" s="230" t="s">
        <v>35</v>
      </c>
      <c r="AB107" s="231"/>
      <c r="AC107" s="231"/>
      <c r="AD107" s="232"/>
      <c r="AE107" s="228" t="s">
        <v>87</v>
      </c>
      <c r="AF107" s="229"/>
      <c r="AG107" s="228"/>
      <c r="AH107" s="233"/>
    </row>
    <row r="108" spans="1:35" ht="14.85" customHeight="1" x14ac:dyDescent="0.15">
      <c r="A108" s="66"/>
      <c r="B108" s="66"/>
      <c r="C108" s="66"/>
      <c r="D108" s="2"/>
      <c r="E108" s="2"/>
      <c r="F108" s="2"/>
      <c r="G108" s="2"/>
      <c r="H108" s="2"/>
      <c r="I108" s="2"/>
      <c r="J108" s="2"/>
      <c r="K108" s="20"/>
      <c r="L108" s="2"/>
      <c r="M108" s="20"/>
      <c r="N108" s="2"/>
      <c r="O108" s="67"/>
      <c r="P108" s="67"/>
      <c r="Q108" s="67"/>
      <c r="R108" s="67"/>
      <c r="S108" s="772" t="s">
        <v>85</v>
      </c>
      <c r="T108" s="761"/>
      <c r="U108" s="761"/>
      <c r="V108" s="762"/>
      <c r="W108" s="595">
        <f>+$W$31</f>
        <v>180010000</v>
      </c>
      <c r="X108" s="596"/>
      <c r="Y108" s="596"/>
      <c r="Z108" s="597"/>
      <c r="AA108" s="595">
        <f>+$AA$31</f>
        <v>0</v>
      </c>
      <c r="AB108" s="596"/>
      <c r="AC108" s="596"/>
      <c r="AD108" s="597"/>
      <c r="AE108" s="595">
        <f>+$AE$31</f>
        <v>0</v>
      </c>
      <c r="AF108" s="596"/>
      <c r="AG108" s="596"/>
      <c r="AH108" s="597"/>
    </row>
    <row r="109" spans="1:35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3"/>
      <c r="T109" s="764"/>
      <c r="U109" s="764"/>
      <c r="V109" s="765"/>
      <c r="W109" s="598"/>
      <c r="X109" s="599"/>
      <c r="Y109" s="599"/>
      <c r="Z109" s="600"/>
      <c r="AA109" s="598"/>
      <c r="AB109" s="599"/>
      <c r="AC109" s="599"/>
      <c r="AD109" s="600"/>
      <c r="AE109" s="598"/>
      <c r="AF109" s="599"/>
      <c r="AG109" s="599"/>
      <c r="AH109" s="600"/>
    </row>
    <row r="110" spans="1:35" ht="14.85" customHeight="1" x14ac:dyDescent="0.15">
      <c r="A110" s="68"/>
      <c r="B110" s="70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760" t="s">
        <v>86</v>
      </c>
      <c r="T110" s="761"/>
      <c r="U110" s="761"/>
      <c r="V110" s="762"/>
      <c r="W110" s="595">
        <f>+$W$33</f>
        <v>72000000</v>
      </c>
      <c r="X110" s="596"/>
      <c r="Y110" s="596"/>
      <c r="Z110" s="597"/>
      <c r="AA110" s="595">
        <f>+$AA$33</f>
        <v>0</v>
      </c>
      <c r="AB110" s="596"/>
      <c r="AC110" s="596"/>
      <c r="AD110" s="597"/>
      <c r="AE110" s="595">
        <f>+$AE$33</f>
        <v>0</v>
      </c>
      <c r="AF110" s="596"/>
      <c r="AG110" s="596"/>
      <c r="AH110" s="597"/>
    </row>
    <row r="111" spans="1:35" ht="14.85" customHeight="1" x14ac:dyDescent="0.15">
      <c r="A111" s="68"/>
      <c r="B111" s="70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763"/>
      <c r="T111" s="764"/>
      <c r="U111" s="764"/>
      <c r="V111" s="765"/>
      <c r="W111" s="598"/>
      <c r="X111" s="599"/>
      <c r="Y111" s="599"/>
      <c r="Z111" s="600"/>
      <c r="AA111" s="598"/>
      <c r="AB111" s="599"/>
      <c r="AC111" s="599"/>
      <c r="AD111" s="600"/>
      <c r="AE111" s="598"/>
      <c r="AF111" s="599"/>
      <c r="AG111" s="599"/>
      <c r="AH111" s="600"/>
    </row>
    <row r="112" spans="1:35" ht="14.85" customHeight="1" x14ac:dyDescent="0.15">
      <c r="A112" s="68"/>
      <c r="B112" s="6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760" t="s">
        <v>84</v>
      </c>
      <c r="T112" s="761"/>
      <c r="U112" s="761"/>
      <c r="V112" s="762"/>
      <c r="W112" s="595">
        <f>+$W$35</f>
        <v>0</v>
      </c>
      <c r="X112" s="596"/>
      <c r="Y112" s="596"/>
      <c r="Z112" s="597"/>
      <c r="AA112" s="766">
        <f>+$AA$35</f>
        <v>0</v>
      </c>
      <c r="AB112" s="767"/>
      <c r="AC112" s="767"/>
      <c r="AD112" s="768"/>
      <c r="AE112" s="595">
        <f>+$AE$35</f>
        <v>0</v>
      </c>
      <c r="AF112" s="596"/>
      <c r="AG112" s="596"/>
      <c r="AH112" s="597"/>
    </row>
    <row r="113" spans="1:34" ht="14.85" customHeight="1" x14ac:dyDescent="0.15">
      <c r="A113" s="68"/>
      <c r="B113" s="6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763"/>
      <c r="T113" s="764"/>
      <c r="U113" s="764"/>
      <c r="V113" s="765"/>
      <c r="W113" s="598"/>
      <c r="X113" s="599"/>
      <c r="Y113" s="599"/>
      <c r="Z113" s="600"/>
      <c r="AA113" s="769"/>
      <c r="AB113" s="770"/>
      <c r="AC113" s="770"/>
      <c r="AD113" s="771"/>
      <c r="AE113" s="598"/>
      <c r="AF113" s="599"/>
      <c r="AG113" s="599"/>
      <c r="AH113" s="600"/>
    </row>
    <row r="114" spans="1:34" ht="15" customHeight="1" x14ac:dyDescent="0.15">
      <c r="A114" s="68"/>
      <c r="B114" s="6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67"/>
      <c r="T114" s="67"/>
      <c r="U114" s="67"/>
      <c r="V114" s="67"/>
      <c r="W114" s="67"/>
      <c r="AD114" s="777">
        <f>+$AD$38</f>
        <v>0</v>
      </c>
      <c r="AE114" s="777"/>
      <c r="AF114" s="777"/>
      <c r="AG114" s="777"/>
      <c r="AH114" s="777"/>
    </row>
  </sheetData>
  <mergeCells count="281">
    <mergeCell ref="AE38:AH38"/>
    <mergeCell ref="A29:R30"/>
    <mergeCell ref="A31:R32"/>
    <mergeCell ref="A33:R34"/>
    <mergeCell ref="A35:R36"/>
    <mergeCell ref="A37:R38"/>
    <mergeCell ref="S37:V38"/>
    <mergeCell ref="S35:V36"/>
    <mergeCell ref="W35:Z36"/>
    <mergeCell ref="S33:V34"/>
    <mergeCell ref="W33:Z34"/>
    <mergeCell ref="W29:Z30"/>
    <mergeCell ref="S31:V32"/>
    <mergeCell ref="W31:Z32"/>
    <mergeCell ref="W37:Z38"/>
    <mergeCell ref="S29:V30"/>
    <mergeCell ref="S112:V113"/>
    <mergeCell ref="W112:Z113"/>
    <mergeCell ref="AA112:AD113"/>
    <mergeCell ref="AE112:AH113"/>
    <mergeCell ref="AD114:AH114"/>
    <mergeCell ref="S107:V107"/>
    <mergeCell ref="S108:V109"/>
    <mergeCell ref="W108:Z109"/>
    <mergeCell ref="AA108:AD109"/>
    <mergeCell ref="AE108:AH109"/>
    <mergeCell ref="S110:V111"/>
    <mergeCell ref="W110:Z111"/>
    <mergeCell ref="AA110:AD111"/>
    <mergeCell ref="AE110:AH111"/>
    <mergeCell ref="A104:A105"/>
    <mergeCell ref="B104:B105"/>
    <mergeCell ref="C104:N105"/>
    <mergeCell ref="O104:P105"/>
    <mergeCell ref="Q104:R105"/>
    <mergeCell ref="S104:V105"/>
    <mergeCell ref="W104:Z105"/>
    <mergeCell ref="AA104:AB105"/>
    <mergeCell ref="AC104:AH105"/>
    <mergeCell ref="A102:A103"/>
    <mergeCell ref="B102:B103"/>
    <mergeCell ref="C102:N103"/>
    <mergeCell ref="O102:P103"/>
    <mergeCell ref="Q102:R103"/>
    <mergeCell ref="S102:V103"/>
    <mergeCell ref="W102:Z103"/>
    <mergeCell ref="AA102:AB103"/>
    <mergeCell ref="AC102:AH103"/>
    <mergeCell ref="W98:Z99"/>
    <mergeCell ref="AA98:AB99"/>
    <mergeCell ref="AC98:AH99"/>
    <mergeCell ref="A100:A101"/>
    <mergeCell ref="B100:B101"/>
    <mergeCell ref="C100:N101"/>
    <mergeCell ref="O100:P101"/>
    <mergeCell ref="Q100:R101"/>
    <mergeCell ref="S100:V101"/>
    <mergeCell ref="W100:Z101"/>
    <mergeCell ref="A98:A99"/>
    <mergeCell ref="B98:B99"/>
    <mergeCell ref="C98:N99"/>
    <mergeCell ref="O98:P99"/>
    <mergeCell ref="Q98:R99"/>
    <mergeCell ref="S98:V99"/>
    <mergeCell ref="AA100:AB101"/>
    <mergeCell ref="AC100:AH101"/>
    <mergeCell ref="A96:A97"/>
    <mergeCell ref="B96:B97"/>
    <mergeCell ref="C96:N97"/>
    <mergeCell ref="O96:P97"/>
    <mergeCell ref="Q96:R97"/>
    <mergeCell ref="S96:V97"/>
    <mergeCell ref="W96:Z97"/>
    <mergeCell ref="AA96:AB97"/>
    <mergeCell ref="AC96:AH97"/>
    <mergeCell ref="A94:A95"/>
    <mergeCell ref="B94:B95"/>
    <mergeCell ref="C94:N95"/>
    <mergeCell ref="O94:P95"/>
    <mergeCell ref="Q94:R95"/>
    <mergeCell ref="S94:V95"/>
    <mergeCell ref="W94:Z95"/>
    <mergeCell ref="AA94:AB95"/>
    <mergeCell ref="AC94:AH95"/>
    <mergeCell ref="E89:L90"/>
    <mergeCell ref="Y90:AB90"/>
    <mergeCell ref="AE90:AH90"/>
    <mergeCell ref="A92:A93"/>
    <mergeCell ref="B92:B93"/>
    <mergeCell ref="C92:N93"/>
    <mergeCell ref="O92:P93"/>
    <mergeCell ref="Q92:R93"/>
    <mergeCell ref="S92:V93"/>
    <mergeCell ref="W92:Z93"/>
    <mergeCell ref="AA92:AB93"/>
    <mergeCell ref="AC92:AH93"/>
    <mergeCell ref="W82:Z83"/>
    <mergeCell ref="AA82:AH83"/>
    <mergeCell ref="E83:L84"/>
    <mergeCell ref="Z84:AH84"/>
    <mergeCell ref="E85:L86"/>
    <mergeCell ref="Z86:AH87"/>
    <mergeCell ref="Z79:AA79"/>
    <mergeCell ref="AC79:AD79"/>
    <mergeCell ref="AF79:AG79"/>
    <mergeCell ref="B80:K81"/>
    <mergeCell ref="W80:Z81"/>
    <mergeCell ref="AA80:AH81"/>
    <mergeCell ref="S74:V75"/>
    <mergeCell ref="W74:Z75"/>
    <mergeCell ref="AA74:AD75"/>
    <mergeCell ref="AE74:AH75"/>
    <mergeCell ref="AD76:AH76"/>
    <mergeCell ref="A77:AH78"/>
    <mergeCell ref="S69:V69"/>
    <mergeCell ref="S70:V71"/>
    <mergeCell ref="W70:Z71"/>
    <mergeCell ref="AA70:AD71"/>
    <mergeCell ref="AE70:AH71"/>
    <mergeCell ref="S72:V73"/>
    <mergeCell ref="W72:Z73"/>
    <mergeCell ref="AA72:AD73"/>
    <mergeCell ref="AE72:AH73"/>
    <mergeCell ref="A66:A67"/>
    <mergeCell ref="B66:B67"/>
    <mergeCell ref="C66:N67"/>
    <mergeCell ref="O66:P67"/>
    <mergeCell ref="Q66:R67"/>
    <mergeCell ref="S66:V67"/>
    <mergeCell ref="W66:Z67"/>
    <mergeCell ref="AA66:AB67"/>
    <mergeCell ref="AC66:AH67"/>
    <mergeCell ref="A64:A65"/>
    <mergeCell ref="B64:B65"/>
    <mergeCell ref="C64:N65"/>
    <mergeCell ref="O64:P65"/>
    <mergeCell ref="Q64:R65"/>
    <mergeCell ref="S64:V65"/>
    <mergeCell ref="W64:Z65"/>
    <mergeCell ref="AA64:AB65"/>
    <mergeCell ref="AC64:AH65"/>
    <mergeCell ref="W60:Z61"/>
    <mergeCell ref="AA60:AB61"/>
    <mergeCell ref="AC60:AH61"/>
    <mergeCell ref="A62:A63"/>
    <mergeCell ref="B62:B63"/>
    <mergeCell ref="C62:N63"/>
    <mergeCell ref="O62:P63"/>
    <mergeCell ref="Q62:R63"/>
    <mergeCell ref="S62:V63"/>
    <mergeCell ref="W62:Z63"/>
    <mergeCell ref="A60:A61"/>
    <mergeCell ref="B60:B61"/>
    <mergeCell ref="C60:N61"/>
    <mergeCell ref="O60:P61"/>
    <mergeCell ref="Q60:R61"/>
    <mergeCell ref="S60:V61"/>
    <mergeCell ref="AA62:AB63"/>
    <mergeCell ref="AC62:AH63"/>
    <mergeCell ref="A58:A59"/>
    <mergeCell ref="B58:B59"/>
    <mergeCell ref="C58:N59"/>
    <mergeCell ref="O58:P59"/>
    <mergeCell ref="Q58:R59"/>
    <mergeCell ref="S58:V59"/>
    <mergeCell ref="W58:Z59"/>
    <mergeCell ref="AA58:AB59"/>
    <mergeCell ref="AC58:AH59"/>
    <mergeCell ref="A56:A57"/>
    <mergeCell ref="B56:B57"/>
    <mergeCell ref="C56:N57"/>
    <mergeCell ref="O56:P57"/>
    <mergeCell ref="Q56:R57"/>
    <mergeCell ref="S56:V57"/>
    <mergeCell ref="W56:Z57"/>
    <mergeCell ref="AA56:AB57"/>
    <mergeCell ref="AC56:AH57"/>
    <mergeCell ref="E51:L52"/>
    <mergeCell ref="Y52:AB52"/>
    <mergeCell ref="AE52:AH52"/>
    <mergeCell ref="A54:A55"/>
    <mergeCell ref="B54:B55"/>
    <mergeCell ref="C54:N55"/>
    <mergeCell ref="O54:P55"/>
    <mergeCell ref="Q54:R55"/>
    <mergeCell ref="S54:V55"/>
    <mergeCell ref="W54:Z55"/>
    <mergeCell ref="AA54:AB55"/>
    <mergeCell ref="AC54:AH55"/>
    <mergeCell ref="W44:Z45"/>
    <mergeCell ref="AA44:AH45"/>
    <mergeCell ref="E45:L46"/>
    <mergeCell ref="Z46:AH46"/>
    <mergeCell ref="E47:L48"/>
    <mergeCell ref="Z48:AH49"/>
    <mergeCell ref="A39:AH40"/>
    <mergeCell ref="Z41:AA41"/>
    <mergeCell ref="AC41:AD41"/>
    <mergeCell ref="AF41:AG41"/>
    <mergeCell ref="B42:K43"/>
    <mergeCell ref="W42:Z43"/>
    <mergeCell ref="AA42:AH43"/>
    <mergeCell ref="A27:A28"/>
    <mergeCell ref="B27:B28"/>
    <mergeCell ref="C27:N28"/>
    <mergeCell ref="O27:P28"/>
    <mergeCell ref="Q27:R28"/>
    <mergeCell ref="S27:V28"/>
    <mergeCell ref="W27:Z28"/>
    <mergeCell ref="AA27:AB28"/>
    <mergeCell ref="AC27:AH28"/>
    <mergeCell ref="A25:A26"/>
    <mergeCell ref="B25:B26"/>
    <mergeCell ref="C25:N26"/>
    <mergeCell ref="O25:P26"/>
    <mergeCell ref="Q25:R26"/>
    <mergeCell ref="S25:V26"/>
    <mergeCell ref="W25:Z26"/>
    <mergeCell ref="AA25:AB26"/>
    <mergeCell ref="AC25:AH26"/>
    <mergeCell ref="W21:Z22"/>
    <mergeCell ref="AA21:AB22"/>
    <mergeCell ref="AC21:AH22"/>
    <mergeCell ref="A23:A24"/>
    <mergeCell ref="B23:B24"/>
    <mergeCell ref="C23:N24"/>
    <mergeCell ref="O23:P24"/>
    <mergeCell ref="Q23:R24"/>
    <mergeCell ref="S23:V24"/>
    <mergeCell ref="W23:Z24"/>
    <mergeCell ref="A21:A22"/>
    <mergeCell ref="B21:B22"/>
    <mergeCell ref="C21:N22"/>
    <mergeCell ref="O21:P22"/>
    <mergeCell ref="Q21:R22"/>
    <mergeCell ref="S21:V22"/>
    <mergeCell ref="AA23:AB24"/>
    <mergeCell ref="AC23:AH24"/>
    <mergeCell ref="A19:A20"/>
    <mergeCell ref="B19:B20"/>
    <mergeCell ref="C19:N20"/>
    <mergeCell ref="O19:P20"/>
    <mergeCell ref="Q19:R20"/>
    <mergeCell ref="S19:V20"/>
    <mergeCell ref="W19:Z20"/>
    <mergeCell ref="AA19:AB20"/>
    <mergeCell ref="AC19:AH20"/>
    <mergeCell ref="A17:A18"/>
    <mergeCell ref="B17:B18"/>
    <mergeCell ref="C17:N18"/>
    <mergeCell ref="O17:P18"/>
    <mergeCell ref="Q17:R18"/>
    <mergeCell ref="S17:V18"/>
    <mergeCell ref="W17:Z18"/>
    <mergeCell ref="AA17:AB18"/>
    <mergeCell ref="AC17:AH18"/>
    <mergeCell ref="E13:L14"/>
    <mergeCell ref="Y14:AB14"/>
    <mergeCell ref="AE14:AH14"/>
    <mergeCell ref="A15:A16"/>
    <mergeCell ref="B15:B16"/>
    <mergeCell ref="C15:N16"/>
    <mergeCell ref="O15:P16"/>
    <mergeCell ref="Q15:R16"/>
    <mergeCell ref="S15:V16"/>
    <mergeCell ref="W15:Z16"/>
    <mergeCell ref="AA15:AB16"/>
    <mergeCell ref="AC15:AH16"/>
    <mergeCell ref="W6:Z7"/>
    <mergeCell ref="AA6:AH7"/>
    <mergeCell ref="E7:L8"/>
    <mergeCell ref="Z8:AH8"/>
    <mergeCell ref="E9:L10"/>
    <mergeCell ref="Z10:AH11"/>
    <mergeCell ref="A1:AH2"/>
    <mergeCell ref="Z3:AA3"/>
    <mergeCell ref="AC3:AD3"/>
    <mergeCell ref="AF3:AG3"/>
    <mergeCell ref="B4:K5"/>
    <mergeCell ref="W4:Z5"/>
    <mergeCell ref="AA4:AH5"/>
  </mergeCells>
  <phoneticPr fontId="2"/>
  <dataValidations count="1">
    <dataValidation type="list" allowBlank="1" showInputMessage="1" showErrorMessage="1" sqref="AA17:AB28" xr:uid="{8AC87D14-6D71-4656-B17A-6082D780EBDA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rowBreaks count="2" manualBreakCount="2">
    <brk id="38" max="33" man="1"/>
    <brk id="76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EC5EB7F4-67DF-44EB-9490-17EB35D15F6D}">
          <x14:formula1>
            <xm:f>リスト!$A$2:$A$9</xm:f>
          </x14:formula1>
          <xm:sqref>B4:K5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F0FE-8650-472D-8A44-288C8A9041C8}">
  <sheetPr codeName="Sheet14">
    <tabColor rgb="FFFFFF00"/>
  </sheetPr>
  <dimension ref="A1:AI114"/>
  <sheetViews>
    <sheetView view="pageBreakPreview" topLeftCell="A19" zoomScaleNormal="100" zoomScaleSheetLayoutView="100" workbookViewId="0">
      <selection sqref="A1:AH2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464" t="s">
        <v>69</v>
      </c>
      <c r="AA10" s="464"/>
      <c r="AB10" s="464"/>
      <c r="AC10" s="464"/>
      <c r="AD10" s="464"/>
      <c r="AE10" s="464"/>
      <c r="AF10" s="464"/>
      <c r="AG10" s="464"/>
      <c r="AH10" s="465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464"/>
      <c r="AA11" s="464"/>
      <c r="AB11" s="464"/>
      <c r="AC11" s="464"/>
      <c r="AD11" s="464"/>
      <c r="AE11" s="464"/>
      <c r="AF11" s="464"/>
      <c r="AG11" s="464"/>
      <c r="AH11" s="465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+$W$32</f>
        <v>3862110000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252"/>
      <c r="B15" s="141"/>
      <c r="C15" s="141"/>
      <c r="D15" s="142"/>
      <c r="E15" s="249"/>
      <c r="F15" s="249"/>
      <c r="G15" s="249"/>
      <c r="H15" s="249"/>
      <c r="I15" s="249"/>
      <c r="J15" s="249"/>
      <c r="K15" s="249"/>
      <c r="L15" s="249"/>
      <c r="M15" s="2"/>
      <c r="N15" s="129"/>
      <c r="P15" s="130"/>
      <c r="Q15" s="130"/>
      <c r="R15" s="130"/>
      <c r="T15" s="130"/>
      <c r="W15" s="156"/>
      <c r="X15" s="9"/>
      <c r="Y15" s="20"/>
      <c r="Z15" s="20"/>
      <c r="AA15" s="20"/>
      <c r="AB15" s="20"/>
      <c r="AE15" s="250"/>
      <c r="AF15" s="250"/>
      <c r="AG15" s="250"/>
      <c r="AH15" s="251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16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601">
        <v>0.1</v>
      </c>
      <c r="AB18" s="757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58"/>
      <c r="AB19" s="759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16</v>
      </c>
      <c r="C20" s="625" t="s">
        <v>96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766">
        <v>900000000</v>
      </c>
      <c r="T20" s="767"/>
      <c r="U20" s="767"/>
      <c r="V20" s="768"/>
      <c r="W20" s="766">
        <f>+$S20*$O20</f>
        <v>900000000</v>
      </c>
      <c r="X20" s="767"/>
      <c r="Y20" s="767"/>
      <c r="Z20" s="768"/>
      <c r="AA20" s="601">
        <v>0.1</v>
      </c>
      <c r="AB20" s="757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769"/>
      <c r="T21" s="770"/>
      <c r="U21" s="770"/>
      <c r="V21" s="771"/>
      <c r="W21" s="769"/>
      <c r="X21" s="770"/>
      <c r="Y21" s="770"/>
      <c r="Z21" s="771"/>
      <c r="AA21" s="758"/>
      <c r="AB21" s="759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16</v>
      </c>
      <c r="C22" s="625" t="s">
        <v>96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</v>
      </c>
      <c r="P22" s="588"/>
      <c r="Q22" s="591" t="s">
        <v>82</v>
      </c>
      <c r="R22" s="592"/>
      <c r="S22" s="766">
        <v>900000000</v>
      </c>
      <c r="T22" s="767"/>
      <c r="U22" s="767"/>
      <c r="V22" s="768"/>
      <c r="W22" s="766">
        <f>+$S22*$O22</f>
        <v>900000000</v>
      </c>
      <c r="X22" s="767"/>
      <c r="Y22" s="767"/>
      <c r="Z22" s="768"/>
      <c r="AA22" s="601" t="s">
        <v>97</v>
      </c>
      <c r="AB22" s="757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58"/>
      <c r="AB23" s="759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16</v>
      </c>
      <c r="C24" s="625" t="s">
        <v>96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900000000</v>
      </c>
      <c r="T24" s="767"/>
      <c r="U24" s="767"/>
      <c r="V24" s="768"/>
      <c r="W24" s="766">
        <f>+$S24*$O24</f>
        <v>900000000</v>
      </c>
      <c r="X24" s="767"/>
      <c r="Y24" s="767"/>
      <c r="Z24" s="768"/>
      <c r="AA24" s="601">
        <v>0.08</v>
      </c>
      <c r="AB24" s="757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58"/>
      <c r="AB25" s="759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16</v>
      </c>
      <c r="C26" s="625" t="s">
        <v>96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90</v>
      </c>
      <c r="R26" s="592"/>
      <c r="S26" s="766">
        <v>10000000</v>
      </c>
      <c r="T26" s="767"/>
      <c r="U26" s="767"/>
      <c r="V26" s="768"/>
      <c r="W26" s="766">
        <f>+$S26*$O26</f>
        <v>10000000</v>
      </c>
      <c r="X26" s="767"/>
      <c r="Y26" s="767"/>
      <c r="Z26" s="768"/>
      <c r="AA26" s="605" t="s">
        <v>97</v>
      </c>
      <c r="AB26" s="606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607"/>
      <c r="AB27" s="608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>
        <v>10</v>
      </c>
      <c r="B28" s="623">
        <v>16</v>
      </c>
      <c r="C28" s="625" t="s">
        <v>96</v>
      </c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>
        <v>1</v>
      </c>
      <c r="P28" s="588"/>
      <c r="Q28" s="609" t="s">
        <v>90</v>
      </c>
      <c r="R28" s="610"/>
      <c r="S28" s="766">
        <v>100000</v>
      </c>
      <c r="T28" s="767"/>
      <c r="U28" s="767"/>
      <c r="V28" s="768"/>
      <c r="W28" s="766">
        <f>+$S28*$O28</f>
        <v>100000</v>
      </c>
      <c r="X28" s="767"/>
      <c r="Y28" s="767"/>
      <c r="Z28" s="768"/>
      <c r="AA28" s="619">
        <v>0.1</v>
      </c>
      <c r="AB28" s="620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69"/>
      <c r="T29" s="770"/>
      <c r="U29" s="770"/>
      <c r="V29" s="771"/>
      <c r="W29" s="769"/>
      <c r="X29" s="770"/>
      <c r="Y29" s="770"/>
      <c r="Z29" s="771"/>
      <c r="AA29" s="621"/>
      <c r="AB29" s="622"/>
      <c r="AC29" s="788"/>
      <c r="AD29" s="789"/>
      <c r="AE29" s="789"/>
      <c r="AF29" s="789"/>
      <c r="AG29" s="789"/>
      <c r="AH29" s="790"/>
      <c r="AI29" s="242"/>
    </row>
    <row r="30" spans="1:35" s="207" customFormat="1" ht="14.85" customHeight="1" x14ac:dyDescent="0.15">
      <c r="A30" s="253"/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5"/>
      <c r="P30" s="255"/>
      <c r="Q30" s="256"/>
      <c r="S30" s="915" t="s">
        <v>115</v>
      </c>
      <c r="T30" s="915"/>
      <c r="U30" s="915"/>
      <c r="V30" s="915"/>
      <c r="W30" s="912">
        <f>SUM($W$18:$Z$29)</f>
        <v>3610100000</v>
      </c>
      <c r="X30" s="912"/>
      <c r="Y30" s="912"/>
      <c r="Z30" s="912"/>
      <c r="AA30" s="261"/>
      <c r="AB30" s="261"/>
      <c r="AC30" s="244"/>
      <c r="AD30" s="244"/>
      <c r="AE30" s="244"/>
      <c r="AF30" s="244"/>
      <c r="AG30" s="244"/>
      <c r="AH30" s="244"/>
      <c r="AI30" s="242"/>
    </row>
    <row r="31" spans="1:35" ht="14.85" customHeight="1" x14ac:dyDescent="0.2">
      <c r="A31" s="17"/>
      <c r="B31" s="17"/>
      <c r="C31" s="17"/>
      <c r="D31" s="17"/>
      <c r="E31" s="18"/>
      <c r="F31" s="17"/>
      <c r="G31" s="17"/>
      <c r="H31" s="17"/>
      <c r="I31" s="17"/>
      <c r="J31" s="18"/>
      <c r="K31" s="17"/>
      <c r="L31" s="17"/>
      <c r="M31" s="17"/>
      <c r="N31" s="17"/>
      <c r="O31" s="135"/>
      <c r="P31" s="136"/>
      <c r="Q31" s="136"/>
      <c r="S31" s="916" t="s">
        <v>119</v>
      </c>
      <c r="T31" s="916"/>
      <c r="U31" s="916"/>
      <c r="V31" s="916"/>
      <c r="W31" s="912">
        <f>+$AA$36+$AA$37+$AA$38</f>
        <v>252010000</v>
      </c>
      <c r="X31" s="912"/>
      <c r="Y31" s="912"/>
      <c r="Z31" s="912"/>
      <c r="AA31" s="67"/>
    </row>
    <row r="32" spans="1:35" ht="14.85" customHeight="1" x14ac:dyDescent="0.15">
      <c r="A32" s="20"/>
      <c r="B32" s="2"/>
      <c r="C32" s="20"/>
      <c r="D32" s="2"/>
      <c r="E32" s="2"/>
      <c r="F32" s="20"/>
      <c r="G32" s="2"/>
      <c r="H32" s="20"/>
      <c r="I32" s="2"/>
      <c r="J32" s="2"/>
      <c r="K32" s="17"/>
      <c r="L32" s="17"/>
      <c r="M32" s="17"/>
      <c r="N32" s="17"/>
      <c r="O32" s="2"/>
      <c r="P32" s="2"/>
      <c r="Q32" s="2"/>
      <c r="S32" s="916" t="s">
        <v>116</v>
      </c>
      <c r="T32" s="916"/>
      <c r="U32" s="916"/>
      <c r="V32" s="916"/>
      <c r="W32" s="912">
        <f>+$W$30+$W$31</f>
        <v>3862110000</v>
      </c>
      <c r="X32" s="912"/>
      <c r="Y32" s="912"/>
      <c r="Z32" s="912"/>
      <c r="AA32" s="263"/>
      <c r="AB32" s="263"/>
      <c r="AC32" s="263"/>
      <c r="AD32" s="263"/>
      <c r="AE32" s="262"/>
      <c r="AF32" s="262"/>
      <c r="AG32" s="262"/>
      <c r="AH32" s="262"/>
    </row>
    <row r="33" spans="1:34" ht="14.85" customHeight="1" x14ac:dyDescent="0.15">
      <c r="A33" s="66"/>
      <c r="B33" s="66"/>
      <c r="C33" s="66"/>
      <c r="D33" s="2"/>
      <c r="E33" s="2"/>
      <c r="F33" s="2"/>
      <c r="G33" s="2"/>
      <c r="H33" s="2"/>
      <c r="I33" s="2"/>
      <c r="J33" s="2"/>
      <c r="K33" s="20"/>
      <c r="L33" s="2"/>
      <c r="M33" s="20"/>
      <c r="N33" s="2"/>
      <c r="O33" s="67"/>
      <c r="P33" s="67"/>
      <c r="Q33" s="67"/>
      <c r="R33" s="286"/>
      <c r="S33" s="882"/>
      <c r="T33" s="882"/>
      <c r="U33" s="882"/>
      <c r="V33" s="882"/>
      <c r="W33" s="914"/>
      <c r="X33" s="914"/>
      <c r="Y33" s="914"/>
      <c r="Z33" s="914"/>
      <c r="AA33" s="264"/>
      <c r="AB33" s="264"/>
      <c r="AC33" s="264"/>
      <c r="AD33" s="264"/>
      <c r="AE33" s="264"/>
      <c r="AF33" s="264"/>
      <c r="AG33" s="264"/>
      <c r="AH33" s="264"/>
    </row>
    <row r="34" spans="1:34" ht="14.85" customHeight="1" x14ac:dyDescent="0.15">
      <c r="A34" s="68"/>
      <c r="B34" s="6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286"/>
      <c r="W34" s="808"/>
      <c r="X34" s="808"/>
      <c r="Y34" s="808"/>
      <c r="Z34" s="808"/>
      <c r="AA34" s="264"/>
      <c r="AB34" s="264"/>
      <c r="AC34" s="264"/>
      <c r="AD34" s="264"/>
      <c r="AE34" s="264"/>
      <c r="AF34" s="264"/>
      <c r="AG34" s="264"/>
      <c r="AH34" s="264"/>
    </row>
    <row r="35" spans="1:34" ht="14.85" customHeight="1" x14ac:dyDescent="0.15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917" t="s">
        <v>120</v>
      </c>
      <c r="T35" s="917"/>
      <c r="U35" s="917"/>
      <c r="V35" s="917"/>
      <c r="W35" s="913" t="s">
        <v>80</v>
      </c>
      <c r="X35" s="913"/>
      <c r="Y35" s="913"/>
      <c r="Z35" s="913"/>
      <c r="AA35" s="919" t="s">
        <v>123</v>
      </c>
      <c r="AB35" s="919"/>
      <c r="AC35" s="919"/>
      <c r="AD35" s="919"/>
      <c r="AE35" s="918" t="s">
        <v>87</v>
      </c>
      <c r="AF35" s="918"/>
      <c r="AG35" s="918"/>
      <c r="AH35" s="918"/>
    </row>
    <row r="36" spans="1:34" ht="14.85" customHeight="1" x14ac:dyDescent="0.15">
      <c r="A36" s="68"/>
      <c r="B36" s="70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911" t="s">
        <v>85</v>
      </c>
      <c r="T36" s="911"/>
      <c r="U36" s="911"/>
      <c r="V36" s="911"/>
      <c r="W36" s="912">
        <f>SUMIF($AA$18:$AB$29,10%,$W$18:$Z$29)</f>
        <v>1800100000</v>
      </c>
      <c r="X36" s="912"/>
      <c r="Y36" s="912"/>
      <c r="Z36" s="912"/>
      <c r="AA36" s="912">
        <f>ROUND(SUMIF($AA$18:$AB$29,10%,$W$18:$Z$29)*10%,0)</f>
        <v>180010000</v>
      </c>
      <c r="AB36" s="912"/>
      <c r="AC36" s="912"/>
      <c r="AD36" s="912"/>
      <c r="AE36" s="912">
        <f>+$W$36+$AA$36</f>
        <v>1980110000</v>
      </c>
      <c r="AF36" s="912"/>
      <c r="AG36" s="912"/>
      <c r="AH36" s="912"/>
    </row>
    <row r="37" spans="1:34" ht="14.8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911" t="s">
        <v>86</v>
      </c>
      <c r="T37" s="911"/>
      <c r="U37" s="911"/>
      <c r="V37" s="911"/>
      <c r="W37" s="912">
        <f>SUMIF($AA$18:$AB$29,8%,$W$18:$Z$29)</f>
        <v>900000000</v>
      </c>
      <c r="X37" s="912"/>
      <c r="Y37" s="912"/>
      <c r="Z37" s="912"/>
      <c r="AA37" s="912">
        <f>ROUND(SUMIF($AA$18:$AB$29,8%,$W$18:$Z$29)*8%,0)</f>
        <v>72000000</v>
      </c>
      <c r="AB37" s="912"/>
      <c r="AC37" s="912"/>
      <c r="AD37" s="912"/>
      <c r="AE37" s="912">
        <f>+$W$37+$AA$37</f>
        <v>972000000</v>
      </c>
      <c r="AF37" s="912"/>
      <c r="AG37" s="912"/>
      <c r="AH37" s="912"/>
    </row>
    <row r="38" spans="1:34" ht="14.85" customHeight="1" x14ac:dyDescent="0.15">
      <c r="A38" s="68" t="s">
        <v>118</v>
      </c>
      <c r="B38" s="6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67"/>
      <c r="P38" s="67"/>
      <c r="Q38" s="67"/>
      <c r="R38" s="67"/>
      <c r="S38" s="911" t="s">
        <v>84</v>
      </c>
      <c r="T38" s="911"/>
      <c r="U38" s="911"/>
      <c r="V38" s="911"/>
      <c r="W38" s="912">
        <f>SUMIF($AA$18:$AB$29,"非",$W$18:$Z$29)</f>
        <v>910000000</v>
      </c>
      <c r="X38" s="912"/>
      <c r="Y38" s="912"/>
      <c r="Z38" s="912"/>
      <c r="AA38" s="912">
        <v>0</v>
      </c>
      <c r="AB38" s="912"/>
      <c r="AC38" s="912"/>
      <c r="AD38" s="912"/>
      <c r="AE38" s="912">
        <f>+$W$38+$AA$38</f>
        <v>910000000</v>
      </c>
      <c r="AF38" s="912"/>
      <c r="AG38" s="912"/>
      <c r="AH38" s="912"/>
    </row>
    <row r="39" spans="1:34" ht="14.85" customHeight="1" x14ac:dyDescent="0.4">
      <c r="A39" s="534" t="s">
        <v>93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</row>
    <row r="40" spans="1:34" ht="14.85" customHeight="1" x14ac:dyDescent="0.4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4"/>
      <c r="AF40" s="534"/>
      <c r="AG40" s="534"/>
      <c r="AH40" s="534"/>
    </row>
    <row r="41" spans="1:34" ht="14.85" customHeight="1" x14ac:dyDescent="0.15">
      <c r="A41" s="160" t="str">
        <f>+$A$3</f>
        <v>昭和建設株式会社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31"/>
      <c r="X41" s="81" t="s">
        <v>62</v>
      </c>
      <c r="Y41" s="81"/>
      <c r="Z41" s="487">
        <f>+$Z$3</f>
        <v>5</v>
      </c>
      <c r="AA41" s="487"/>
      <c r="AB41" s="81" t="s">
        <v>63</v>
      </c>
      <c r="AC41" s="487">
        <f>+$AC$3</f>
        <v>6</v>
      </c>
      <c r="AD41" s="487"/>
      <c r="AE41" s="81" t="s">
        <v>64</v>
      </c>
      <c r="AF41" s="487">
        <f>+$AF$3</f>
        <v>5</v>
      </c>
      <c r="AG41" s="487"/>
      <c r="AH41" s="81" t="s">
        <v>65</v>
      </c>
    </row>
    <row r="42" spans="1:34" ht="14.85" customHeight="1" x14ac:dyDescent="0.15">
      <c r="A42" s="160"/>
      <c r="B42" s="432" t="str">
        <f>+$B$4</f>
        <v>土木部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"/>
      <c r="M42" s="2"/>
      <c r="N42" s="2"/>
      <c r="P42" s="9"/>
      <c r="Q42" s="120"/>
      <c r="R42" s="83"/>
      <c r="S42" s="120"/>
      <c r="T42" s="83"/>
      <c r="U42" s="120"/>
      <c r="V42" s="161"/>
      <c r="W42" s="543" t="s">
        <v>88</v>
      </c>
      <c r="X42" s="460"/>
      <c r="Y42" s="460"/>
      <c r="Z42" s="461"/>
      <c r="AA42" s="535" t="str">
        <f>+$AA$4</f>
        <v>82402</v>
      </c>
      <c r="AB42" s="535"/>
      <c r="AC42" s="535"/>
      <c r="AD42" s="535"/>
      <c r="AE42" s="535"/>
      <c r="AF42" s="535"/>
      <c r="AG42" s="535"/>
      <c r="AH42" s="536"/>
    </row>
    <row r="43" spans="1:34" ht="14.85" customHeight="1" thickBot="1" x14ac:dyDescent="0.2">
      <c r="A43" s="180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132" t="s">
        <v>59</v>
      </c>
      <c r="M43" s="2"/>
      <c r="N43" s="2"/>
      <c r="O43" s="9"/>
      <c r="P43" s="9"/>
      <c r="Q43" s="9"/>
      <c r="R43" s="120"/>
      <c r="S43" s="150"/>
      <c r="T43" s="150"/>
      <c r="U43" s="159"/>
      <c r="V43" s="152"/>
      <c r="W43" s="544"/>
      <c r="X43" s="462"/>
      <c r="Y43" s="462"/>
      <c r="Z43" s="463"/>
      <c r="AA43" s="537"/>
      <c r="AB43" s="537"/>
      <c r="AC43" s="537"/>
      <c r="AD43" s="537"/>
      <c r="AE43" s="537"/>
      <c r="AF43" s="537"/>
      <c r="AG43" s="537"/>
      <c r="AH43" s="538"/>
    </row>
    <row r="44" spans="1:34" ht="14.85" customHeight="1" x14ac:dyDescent="0.15">
      <c r="A44" s="130"/>
      <c r="B44" s="130"/>
      <c r="C44" s="130"/>
      <c r="D44" s="130"/>
      <c r="E44" s="130"/>
      <c r="F44" s="120"/>
      <c r="G44" s="120"/>
      <c r="H44" s="120"/>
      <c r="I44" s="2"/>
      <c r="J44" s="2"/>
      <c r="K44" s="137"/>
      <c r="L44" s="137"/>
      <c r="M44" s="2"/>
      <c r="N44" s="122"/>
      <c r="O44" s="122"/>
      <c r="P44" s="122"/>
      <c r="Q44" s="122"/>
      <c r="R44" s="122"/>
      <c r="S44" s="151"/>
      <c r="T44" s="157"/>
      <c r="U44" s="158"/>
      <c r="V44" s="152"/>
      <c r="W44" s="739" t="s">
        <v>91</v>
      </c>
      <c r="X44" s="740"/>
      <c r="Y44" s="740"/>
      <c r="Z44" s="741"/>
      <c r="AA44" s="745">
        <f>+$AA$6</f>
        <v>1234567890123</v>
      </c>
      <c r="AB44" s="745"/>
      <c r="AC44" s="745"/>
      <c r="AD44" s="745"/>
      <c r="AE44" s="745"/>
      <c r="AF44" s="745"/>
      <c r="AG44" s="745"/>
      <c r="AH44" s="746"/>
    </row>
    <row r="45" spans="1:34" ht="14.85" customHeight="1" x14ac:dyDescent="0.15">
      <c r="A45" s="234" t="s">
        <v>60</v>
      </c>
      <c r="B45" s="235"/>
      <c r="C45" s="144"/>
      <c r="D45" s="144"/>
      <c r="E45" s="749" t="str">
        <f>+$E$7</f>
        <v>SD2100017</v>
      </c>
      <c r="F45" s="749"/>
      <c r="G45" s="749"/>
      <c r="H45" s="749"/>
      <c r="I45" s="749"/>
      <c r="J45" s="749"/>
      <c r="K45" s="749"/>
      <c r="L45" s="750"/>
      <c r="M45" s="2"/>
      <c r="N45" s="122"/>
      <c r="O45" s="130"/>
      <c r="P45" s="130"/>
      <c r="Q45" s="130"/>
      <c r="R45" s="130"/>
      <c r="T45" s="9"/>
      <c r="V45" s="96"/>
      <c r="W45" s="742"/>
      <c r="X45" s="743"/>
      <c r="Y45" s="743"/>
      <c r="Z45" s="744"/>
      <c r="AA45" s="747"/>
      <c r="AB45" s="747"/>
      <c r="AC45" s="747"/>
      <c r="AD45" s="747"/>
      <c r="AE45" s="747"/>
      <c r="AF45" s="747"/>
      <c r="AG45" s="747"/>
      <c r="AH45" s="748"/>
    </row>
    <row r="46" spans="1:34" ht="14.85" customHeight="1" x14ac:dyDescent="0.15">
      <c r="A46" s="80"/>
      <c r="B46" s="131"/>
      <c r="C46" s="81"/>
      <c r="D46" s="81"/>
      <c r="E46" s="751"/>
      <c r="F46" s="751"/>
      <c r="G46" s="751"/>
      <c r="H46" s="751"/>
      <c r="I46" s="751"/>
      <c r="J46" s="751"/>
      <c r="K46" s="751"/>
      <c r="L46" s="752"/>
      <c r="M46" s="2"/>
      <c r="N46" s="126"/>
      <c r="O46" s="123"/>
      <c r="P46" s="123"/>
      <c r="Q46" s="123"/>
      <c r="R46" s="126"/>
      <c r="S46" s="9"/>
      <c r="T46" s="9"/>
      <c r="U46" s="9"/>
      <c r="V46" s="128"/>
      <c r="W46" s="9" t="s">
        <v>66</v>
      </c>
      <c r="Z46" s="518" t="str">
        <f>+$Z$8</f>
        <v>茨城県東茨城郡茨城町長岡3518</v>
      </c>
      <c r="AA46" s="518"/>
      <c r="AB46" s="518"/>
      <c r="AC46" s="518"/>
      <c r="AD46" s="518"/>
      <c r="AE46" s="518"/>
      <c r="AF46" s="518"/>
      <c r="AG46" s="518"/>
      <c r="AH46" s="519"/>
    </row>
    <row r="47" spans="1:34" ht="14.85" customHeight="1" x14ac:dyDescent="0.15">
      <c r="A47" s="133" t="s">
        <v>61</v>
      </c>
      <c r="B47" s="148"/>
      <c r="C47" s="148"/>
      <c r="D47" s="148"/>
      <c r="E47" s="460" t="str">
        <f>+$E$9</f>
        <v>住友調整池</v>
      </c>
      <c r="F47" s="460"/>
      <c r="G47" s="460"/>
      <c r="H47" s="460"/>
      <c r="I47" s="460"/>
      <c r="J47" s="460"/>
      <c r="K47" s="460"/>
      <c r="L47" s="461"/>
      <c r="M47" s="2"/>
      <c r="N47" s="126"/>
      <c r="O47" s="123"/>
      <c r="P47" s="123"/>
      <c r="Q47" s="123"/>
      <c r="R47" s="126"/>
      <c r="S47" s="9"/>
      <c r="T47" s="9"/>
      <c r="U47" s="9"/>
      <c r="V47" s="128"/>
      <c r="W47" s="9"/>
      <c r="Z47" s="9"/>
      <c r="AH47" s="96"/>
    </row>
    <row r="48" spans="1:34" ht="14.85" customHeight="1" x14ac:dyDescent="0.15">
      <c r="A48" s="139"/>
      <c r="B48" s="140"/>
      <c r="C48" s="140"/>
      <c r="D48" s="140"/>
      <c r="E48" s="462"/>
      <c r="F48" s="462"/>
      <c r="G48" s="462"/>
      <c r="H48" s="462"/>
      <c r="I48" s="462"/>
      <c r="J48" s="462"/>
      <c r="K48" s="462"/>
      <c r="L48" s="463"/>
      <c r="M48" s="2"/>
      <c r="N48" s="83"/>
      <c r="V48" s="96"/>
      <c r="W48" s="1" t="s">
        <v>67</v>
      </c>
      <c r="Z48" s="464" t="str">
        <f>+$Z$10</f>
        <v>県央共同アスコン　昭和・鹿島・東亜道路共同企業体</v>
      </c>
      <c r="AA48" s="464"/>
      <c r="AB48" s="464"/>
      <c r="AC48" s="464"/>
      <c r="AD48" s="464"/>
      <c r="AE48" s="464"/>
      <c r="AF48" s="464"/>
      <c r="AG48" s="464"/>
      <c r="AH48" s="465"/>
    </row>
    <row r="49" spans="1:35" ht="14.85" customHeight="1" x14ac:dyDescent="0.15">
      <c r="A49" s="144"/>
      <c r="M49" s="2"/>
      <c r="N49" s="120"/>
      <c r="O49" s="120"/>
      <c r="P49" s="9"/>
      <c r="Q49" s="9"/>
      <c r="R49" s="9"/>
      <c r="S49" s="9"/>
      <c r="T49" s="9"/>
      <c r="U49" s="9"/>
      <c r="V49" s="162"/>
      <c r="W49" s="2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5" ht="14.85" customHeight="1" thickBot="1" x14ac:dyDescent="0.2">
      <c r="A50" s="166"/>
      <c r="B50" s="141"/>
      <c r="C50" s="141"/>
      <c r="D50" s="142"/>
      <c r="E50" s="146"/>
      <c r="F50" s="147"/>
      <c r="G50" s="147"/>
      <c r="H50" s="147"/>
      <c r="I50" s="147"/>
      <c r="J50" s="147"/>
      <c r="K50" s="147"/>
      <c r="L50" s="147"/>
      <c r="M50" s="2"/>
      <c r="N50" s="120"/>
      <c r="P50" s="9"/>
      <c r="Q50" s="9"/>
      <c r="R50" s="9"/>
      <c r="V50" s="96"/>
      <c r="AG50" s="163" t="s">
        <v>70</v>
      </c>
      <c r="AH50" s="96"/>
    </row>
    <row r="51" spans="1:35" ht="14.85" customHeight="1" x14ac:dyDescent="0.15">
      <c r="A51" s="173" t="s">
        <v>75</v>
      </c>
      <c r="B51" s="174"/>
      <c r="C51" s="174"/>
      <c r="D51" s="175"/>
      <c r="E51" s="480">
        <f>+$E$13</f>
        <v>3862110000</v>
      </c>
      <c r="F51" s="481"/>
      <c r="G51" s="481"/>
      <c r="H51" s="481"/>
      <c r="I51" s="481"/>
      <c r="J51" s="481"/>
      <c r="K51" s="481"/>
      <c r="L51" s="482"/>
      <c r="M51" s="2"/>
      <c r="N51" s="129"/>
      <c r="P51" s="130"/>
      <c r="Q51" s="130"/>
      <c r="R51" s="130"/>
      <c r="T51" s="130"/>
      <c r="V51" s="128"/>
      <c r="W51" s="9"/>
      <c r="AH51" s="96"/>
    </row>
    <row r="52" spans="1:35" ht="14.85" customHeight="1" thickBot="1" x14ac:dyDescent="0.2">
      <c r="A52" s="176" t="s">
        <v>74</v>
      </c>
      <c r="B52" s="177"/>
      <c r="C52" s="177"/>
      <c r="D52" s="178"/>
      <c r="E52" s="483"/>
      <c r="F52" s="484"/>
      <c r="G52" s="484"/>
      <c r="H52" s="484"/>
      <c r="I52" s="484"/>
      <c r="J52" s="484"/>
      <c r="K52" s="484"/>
      <c r="L52" s="485"/>
      <c r="M52" s="2"/>
      <c r="N52" s="129"/>
      <c r="P52" s="130"/>
      <c r="Q52" s="130"/>
      <c r="R52" s="130"/>
      <c r="T52" s="130"/>
      <c r="W52" s="80" t="s">
        <v>71</v>
      </c>
      <c r="X52" s="121"/>
      <c r="Y52" s="486" t="str">
        <f>+$Y$14</f>
        <v>029-292-0095</v>
      </c>
      <c r="Z52" s="486"/>
      <c r="AA52" s="486"/>
      <c r="AB52" s="486"/>
      <c r="AC52" s="81" t="s">
        <v>73</v>
      </c>
      <c r="AD52" s="81"/>
      <c r="AE52" s="487" t="str">
        <f>+$AE$14</f>
        <v>昭和 太郎</v>
      </c>
      <c r="AF52" s="487"/>
      <c r="AG52" s="487"/>
      <c r="AH52" s="488"/>
    </row>
    <row r="53" spans="1:35" ht="14.85" customHeight="1" x14ac:dyDescent="0.15">
      <c r="A53" s="141"/>
      <c r="B53" s="141"/>
      <c r="C53" s="141"/>
      <c r="D53" s="142"/>
      <c r="E53" s="143"/>
      <c r="F53" s="143"/>
      <c r="G53" s="143"/>
      <c r="H53" s="143"/>
      <c r="I53" s="2"/>
      <c r="J53" s="2"/>
      <c r="K53" s="2"/>
      <c r="L53" s="2"/>
      <c r="M53" s="2"/>
      <c r="N53" s="120"/>
      <c r="O53" s="120"/>
      <c r="P53" s="9"/>
      <c r="Q53" s="2"/>
      <c r="R53" s="2"/>
      <c r="S53" s="2"/>
    </row>
    <row r="54" spans="1:35" s="145" customFormat="1" ht="14.85" customHeight="1" x14ac:dyDescent="0.4">
      <c r="A54" s="725" t="s">
        <v>76</v>
      </c>
      <c r="B54" s="725" t="s">
        <v>65</v>
      </c>
      <c r="C54" s="727" t="s">
        <v>83</v>
      </c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9"/>
      <c r="O54" s="733" t="s">
        <v>77</v>
      </c>
      <c r="P54" s="734"/>
      <c r="Q54" s="733" t="s">
        <v>78</v>
      </c>
      <c r="R54" s="734"/>
      <c r="S54" s="733" t="s">
        <v>79</v>
      </c>
      <c r="T54" s="737"/>
      <c r="U54" s="737"/>
      <c r="V54" s="734"/>
      <c r="W54" s="733" t="s">
        <v>80</v>
      </c>
      <c r="X54" s="737"/>
      <c r="Y54" s="737"/>
      <c r="Z54" s="734"/>
      <c r="AA54" s="733" t="s">
        <v>81</v>
      </c>
      <c r="AB54" s="734"/>
      <c r="AC54" s="733" t="s">
        <v>106</v>
      </c>
      <c r="AD54" s="737"/>
      <c r="AE54" s="737"/>
      <c r="AF54" s="737"/>
      <c r="AG54" s="737"/>
      <c r="AH54" s="734"/>
    </row>
    <row r="55" spans="1:35" s="145" customFormat="1" ht="14.85" customHeight="1" x14ac:dyDescent="0.4">
      <c r="A55" s="726"/>
      <c r="B55" s="726"/>
      <c r="C55" s="730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2"/>
      <c r="O55" s="735"/>
      <c r="P55" s="736"/>
      <c r="Q55" s="735"/>
      <c r="R55" s="736"/>
      <c r="S55" s="735"/>
      <c r="T55" s="738"/>
      <c r="U55" s="738"/>
      <c r="V55" s="736"/>
      <c r="W55" s="735"/>
      <c r="X55" s="738"/>
      <c r="Y55" s="738"/>
      <c r="Z55" s="736"/>
      <c r="AA55" s="735"/>
      <c r="AB55" s="736"/>
      <c r="AC55" s="735"/>
      <c r="AD55" s="738"/>
      <c r="AE55" s="738"/>
      <c r="AF55" s="738"/>
      <c r="AG55" s="738"/>
      <c r="AH55" s="736"/>
    </row>
    <row r="56" spans="1:35" s="207" customFormat="1" ht="14.85" customHeight="1" x14ac:dyDescent="0.15">
      <c r="A56" s="724">
        <f>+$A$18</f>
        <v>10</v>
      </c>
      <c r="B56" s="623">
        <f>+$B$18</f>
        <v>16</v>
      </c>
      <c r="C56" s="625" t="str">
        <f>+$C$18</f>
        <v>道路工事一式〇〇
〇〇〇</v>
      </c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>
        <f>+$O$18</f>
        <v>1</v>
      </c>
      <c r="P56" s="588"/>
      <c r="Q56" s="591" t="str">
        <f>+$Q$18</f>
        <v>式</v>
      </c>
      <c r="R56" s="592"/>
      <c r="S56" s="766">
        <f>+$S$18</f>
        <v>900000000</v>
      </c>
      <c r="T56" s="767"/>
      <c r="U56" s="767"/>
      <c r="V56" s="768"/>
      <c r="W56" s="766">
        <f>+$W$18</f>
        <v>900000000</v>
      </c>
      <c r="X56" s="767"/>
      <c r="Y56" s="767"/>
      <c r="Z56" s="768"/>
      <c r="AA56" s="720">
        <f>+$AA$18</f>
        <v>0.1</v>
      </c>
      <c r="AB56" s="721"/>
      <c r="AC56" s="779" t="str">
        <f>+IF(AC18="","",$AC$18)</f>
        <v/>
      </c>
      <c r="AD56" s="780"/>
      <c r="AE56" s="780"/>
      <c r="AF56" s="780"/>
      <c r="AG56" s="780"/>
      <c r="AH56" s="781"/>
      <c r="AI56" s="241"/>
    </row>
    <row r="57" spans="1:35" s="207" customFormat="1" ht="14.85" customHeight="1" x14ac:dyDescent="0.15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769"/>
      <c r="T57" s="770"/>
      <c r="U57" s="770"/>
      <c r="V57" s="771"/>
      <c r="W57" s="769"/>
      <c r="X57" s="770"/>
      <c r="Y57" s="770"/>
      <c r="Z57" s="771"/>
      <c r="AA57" s="722"/>
      <c r="AB57" s="723"/>
      <c r="AC57" s="782"/>
      <c r="AD57" s="783"/>
      <c r="AE57" s="783"/>
      <c r="AF57" s="783"/>
      <c r="AG57" s="783"/>
      <c r="AH57" s="784"/>
      <c r="AI57" s="241"/>
    </row>
    <row r="58" spans="1:35" s="207" customFormat="1" ht="14.85" customHeight="1" x14ac:dyDescent="0.15">
      <c r="A58" s="724">
        <f>+$A$20</f>
        <v>10</v>
      </c>
      <c r="B58" s="623">
        <f>+$B$20</f>
        <v>16</v>
      </c>
      <c r="C58" s="625" t="str">
        <f>+$C$20</f>
        <v>道路工事一式</v>
      </c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>
        <f>+$O$20</f>
        <v>1</v>
      </c>
      <c r="P58" s="588"/>
      <c r="Q58" s="591" t="str">
        <f>+$Q$20</f>
        <v>式</v>
      </c>
      <c r="R58" s="592"/>
      <c r="S58" s="766">
        <f>+$S$20</f>
        <v>900000000</v>
      </c>
      <c r="T58" s="767"/>
      <c r="U58" s="767"/>
      <c r="V58" s="768"/>
      <c r="W58" s="766">
        <f>+$W$20</f>
        <v>900000000</v>
      </c>
      <c r="X58" s="767"/>
      <c r="Y58" s="767"/>
      <c r="Z58" s="768"/>
      <c r="AA58" s="720">
        <f>+$AA$20</f>
        <v>0.1</v>
      </c>
      <c r="AB58" s="721"/>
      <c r="AC58" s="779" t="str">
        <f>+IF(AC20="","",$AC$20)</f>
        <v/>
      </c>
      <c r="AD58" s="780"/>
      <c r="AE58" s="780"/>
      <c r="AF58" s="780"/>
      <c r="AG58" s="780"/>
      <c r="AH58" s="781"/>
      <c r="AI58" s="241"/>
    </row>
    <row r="59" spans="1:35" s="207" customFormat="1" ht="14.85" customHeight="1" x14ac:dyDescent="0.15">
      <c r="A59" s="722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769"/>
      <c r="T59" s="770"/>
      <c r="U59" s="770"/>
      <c r="V59" s="771"/>
      <c r="W59" s="769"/>
      <c r="X59" s="770"/>
      <c r="Y59" s="770"/>
      <c r="Z59" s="771"/>
      <c r="AA59" s="722"/>
      <c r="AB59" s="723"/>
      <c r="AC59" s="782"/>
      <c r="AD59" s="783"/>
      <c r="AE59" s="783"/>
      <c r="AF59" s="783"/>
      <c r="AG59" s="783"/>
      <c r="AH59" s="784"/>
      <c r="AI59" s="241"/>
    </row>
    <row r="60" spans="1:35" s="207" customFormat="1" ht="14.85" customHeight="1" x14ac:dyDescent="0.15">
      <c r="A60" s="724">
        <f>+$A$22</f>
        <v>10</v>
      </c>
      <c r="B60" s="623">
        <f>+$B$22</f>
        <v>16</v>
      </c>
      <c r="C60" s="625" t="str">
        <f>+$C$22</f>
        <v>道路工事一式</v>
      </c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>
        <f>+$O$22</f>
        <v>1</v>
      </c>
      <c r="P60" s="588"/>
      <c r="Q60" s="591" t="str">
        <f>+$Q$22</f>
        <v>式</v>
      </c>
      <c r="R60" s="592"/>
      <c r="S60" s="766">
        <f>+$S$22</f>
        <v>900000000</v>
      </c>
      <c r="T60" s="767"/>
      <c r="U60" s="767"/>
      <c r="V60" s="768"/>
      <c r="W60" s="766">
        <f>+$W$22</f>
        <v>900000000</v>
      </c>
      <c r="X60" s="767"/>
      <c r="Y60" s="767"/>
      <c r="Z60" s="768"/>
      <c r="AA60" s="720" t="str">
        <f>+$AA$22</f>
        <v>非</v>
      </c>
      <c r="AB60" s="721"/>
      <c r="AC60" s="779" t="str">
        <f>+IF(AC22="","",$AC$22)</f>
        <v/>
      </c>
      <c r="AD60" s="780"/>
      <c r="AE60" s="780"/>
      <c r="AF60" s="780"/>
      <c r="AG60" s="780"/>
      <c r="AH60" s="781"/>
      <c r="AI60" s="241"/>
    </row>
    <row r="61" spans="1:35" s="207" customFormat="1" ht="14.85" customHeight="1" x14ac:dyDescent="0.15">
      <c r="A61" s="722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769"/>
      <c r="T61" s="770"/>
      <c r="U61" s="770"/>
      <c r="V61" s="771"/>
      <c r="W61" s="769"/>
      <c r="X61" s="770"/>
      <c r="Y61" s="770"/>
      <c r="Z61" s="771"/>
      <c r="AA61" s="722"/>
      <c r="AB61" s="723"/>
      <c r="AC61" s="782"/>
      <c r="AD61" s="783"/>
      <c r="AE61" s="783"/>
      <c r="AF61" s="783"/>
      <c r="AG61" s="783"/>
      <c r="AH61" s="784"/>
      <c r="AI61" s="241"/>
    </row>
    <row r="62" spans="1:35" s="207" customFormat="1" ht="14.85" customHeight="1" x14ac:dyDescent="0.15">
      <c r="A62" s="623">
        <f>+$A$24</f>
        <v>10</v>
      </c>
      <c r="B62" s="623">
        <f>+$B$24</f>
        <v>16</v>
      </c>
      <c r="C62" s="625" t="str">
        <f>+$C$24</f>
        <v>道路工事一式</v>
      </c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>
        <f>+$O$24</f>
        <v>1</v>
      </c>
      <c r="P62" s="588"/>
      <c r="Q62" s="591" t="str">
        <f>+$Q$24</f>
        <v>式</v>
      </c>
      <c r="R62" s="592"/>
      <c r="S62" s="766">
        <f>+$S$24</f>
        <v>900000000</v>
      </c>
      <c r="T62" s="767"/>
      <c r="U62" s="767"/>
      <c r="V62" s="768"/>
      <c r="W62" s="766">
        <f>+$W$24</f>
        <v>900000000</v>
      </c>
      <c r="X62" s="767"/>
      <c r="Y62" s="767"/>
      <c r="Z62" s="768"/>
      <c r="AA62" s="720">
        <f>+$AA$24</f>
        <v>0.08</v>
      </c>
      <c r="AB62" s="721"/>
      <c r="AC62" s="779" t="str">
        <f>+IF(AC24="","",$AC$24)</f>
        <v/>
      </c>
      <c r="AD62" s="780"/>
      <c r="AE62" s="780"/>
      <c r="AF62" s="780"/>
      <c r="AG62" s="780"/>
      <c r="AH62" s="781"/>
      <c r="AI62" s="241"/>
    </row>
    <row r="63" spans="1:35" s="207" customFormat="1" ht="14.85" customHeight="1" x14ac:dyDescent="0.15">
      <c r="A63" s="624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593"/>
      <c r="R63" s="594"/>
      <c r="S63" s="769"/>
      <c r="T63" s="770"/>
      <c r="U63" s="770"/>
      <c r="V63" s="771"/>
      <c r="W63" s="769"/>
      <c r="X63" s="770"/>
      <c r="Y63" s="770"/>
      <c r="Z63" s="771"/>
      <c r="AA63" s="722"/>
      <c r="AB63" s="723"/>
      <c r="AC63" s="782"/>
      <c r="AD63" s="783"/>
      <c r="AE63" s="783"/>
      <c r="AF63" s="783"/>
      <c r="AG63" s="783"/>
      <c r="AH63" s="784"/>
      <c r="AI63" s="241"/>
    </row>
    <row r="64" spans="1:35" s="207" customFormat="1" ht="14.85" customHeight="1" x14ac:dyDescent="0.15">
      <c r="A64" s="623">
        <f>+$A$26</f>
        <v>10</v>
      </c>
      <c r="B64" s="623">
        <f>+$B$26</f>
        <v>16</v>
      </c>
      <c r="C64" s="625" t="str">
        <f>+$C$26</f>
        <v>道路工事一式</v>
      </c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7"/>
      <c r="O64" s="587">
        <f>+$O$26</f>
        <v>1</v>
      </c>
      <c r="P64" s="588"/>
      <c r="Q64" s="591" t="str">
        <f>+$Q$26</f>
        <v>個</v>
      </c>
      <c r="R64" s="592"/>
      <c r="S64" s="766">
        <f>+$S$26</f>
        <v>10000000</v>
      </c>
      <c r="T64" s="767"/>
      <c r="U64" s="767"/>
      <c r="V64" s="768"/>
      <c r="W64" s="766">
        <f>+$W$26</f>
        <v>10000000</v>
      </c>
      <c r="X64" s="767"/>
      <c r="Y64" s="767"/>
      <c r="Z64" s="768"/>
      <c r="AA64" s="720" t="str">
        <f>+$AA$26</f>
        <v>非</v>
      </c>
      <c r="AB64" s="721"/>
      <c r="AC64" s="779" t="str">
        <f>+IF(AC26="","",$AC$26)</f>
        <v/>
      </c>
      <c r="AD64" s="780"/>
      <c r="AE64" s="780"/>
      <c r="AF64" s="780"/>
      <c r="AG64" s="780"/>
      <c r="AH64" s="781"/>
      <c r="AI64" s="241"/>
    </row>
    <row r="65" spans="1:35" s="207" customFormat="1" ht="14.85" customHeight="1" x14ac:dyDescent="0.15">
      <c r="A65" s="624"/>
      <c r="B65" s="624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30"/>
      <c r="O65" s="589"/>
      <c r="P65" s="590"/>
      <c r="Q65" s="593"/>
      <c r="R65" s="594"/>
      <c r="S65" s="769"/>
      <c r="T65" s="770"/>
      <c r="U65" s="770"/>
      <c r="V65" s="771"/>
      <c r="W65" s="769"/>
      <c r="X65" s="770"/>
      <c r="Y65" s="770"/>
      <c r="Z65" s="771"/>
      <c r="AA65" s="722"/>
      <c r="AB65" s="723"/>
      <c r="AC65" s="782"/>
      <c r="AD65" s="783"/>
      <c r="AE65" s="783"/>
      <c r="AF65" s="783"/>
      <c r="AG65" s="783"/>
      <c r="AH65" s="784"/>
      <c r="AI65" s="241"/>
    </row>
    <row r="66" spans="1:35" s="207" customFormat="1" ht="14.85" customHeight="1" x14ac:dyDescent="0.15">
      <c r="A66" s="623">
        <f>+$A$28</f>
        <v>10</v>
      </c>
      <c r="B66" s="623">
        <f>+$B$28</f>
        <v>16</v>
      </c>
      <c r="C66" s="625" t="str">
        <f>+$C$28</f>
        <v>道路工事一式</v>
      </c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7"/>
      <c r="O66" s="587">
        <f>+$O$28</f>
        <v>1</v>
      </c>
      <c r="P66" s="588"/>
      <c r="Q66" s="609" t="str">
        <f>+$Q$28</f>
        <v>個</v>
      </c>
      <c r="R66" s="610"/>
      <c r="S66" s="766">
        <f>+$S$28</f>
        <v>100000</v>
      </c>
      <c r="T66" s="767"/>
      <c r="U66" s="767"/>
      <c r="V66" s="768"/>
      <c r="W66" s="766">
        <f>+$W$28</f>
        <v>100000</v>
      </c>
      <c r="X66" s="767"/>
      <c r="Y66" s="767"/>
      <c r="Z66" s="768"/>
      <c r="AA66" s="710">
        <f>+$AA$28</f>
        <v>0.1</v>
      </c>
      <c r="AB66" s="711"/>
      <c r="AC66" s="785" t="str">
        <f>+IF(AC28="","",$AC$28)</f>
        <v/>
      </c>
      <c r="AD66" s="786"/>
      <c r="AE66" s="786"/>
      <c r="AF66" s="786"/>
      <c r="AG66" s="786"/>
      <c r="AH66" s="787"/>
      <c r="AI66" s="242"/>
    </row>
    <row r="67" spans="1:35" s="207" customFormat="1" ht="14.85" customHeight="1" x14ac:dyDescent="0.15">
      <c r="A67" s="624"/>
      <c r="B67" s="624"/>
      <c r="C67" s="628"/>
      <c r="D67" s="629"/>
      <c r="E67" s="629"/>
      <c r="F67" s="629"/>
      <c r="G67" s="629"/>
      <c r="H67" s="629"/>
      <c r="I67" s="629"/>
      <c r="J67" s="629"/>
      <c r="K67" s="629"/>
      <c r="L67" s="629"/>
      <c r="M67" s="629"/>
      <c r="N67" s="630"/>
      <c r="O67" s="589"/>
      <c r="P67" s="590"/>
      <c r="Q67" s="611"/>
      <c r="R67" s="612"/>
      <c r="S67" s="769"/>
      <c r="T67" s="770"/>
      <c r="U67" s="770"/>
      <c r="V67" s="771"/>
      <c r="W67" s="769"/>
      <c r="X67" s="770"/>
      <c r="Y67" s="770"/>
      <c r="Z67" s="771"/>
      <c r="AA67" s="712"/>
      <c r="AB67" s="713"/>
      <c r="AC67" s="788"/>
      <c r="AD67" s="789"/>
      <c r="AE67" s="789"/>
      <c r="AF67" s="789"/>
      <c r="AG67" s="789"/>
      <c r="AH67" s="790"/>
      <c r="AI67" s="242"/>
    </row>
    <row r="68" spans="1:35" ht="14.85" customHeight="1" x14ac:dyDescent="0.2">
      <c r="A68" s="17"/>
      <c r="B68" s="17"/>
      <c r="C68" s="17"/>
      <c r="D68" s="17"/>
      <c r="E68" s="18"/>
      <c r="F68" s="17"/>
      <c r="G68" s="17"/>
      <c r="H68" s="17"/>
      <c r="I68" s="17"/>
      <c r="J68" s="18"/>
      <c r="K68" s="17"/>
      <c r="L68" s="17"/>
      <c r="M68" s="17"/>
      <c r="N68" s="17"/>
      <c r="O68" s="135"/>
      <c r="P68" s="136"/>
      <c r="Q68" s="136"/>
      <c r="R68" s="153"/>
      <c r="S68" s="154"/>
      <c r="T68" s="154"/>
      <c r="U68" s="154"/>
      <c r="V68" s="154"/>
      <c r="W68" s="155"/>
      <c r="X68" s="155"/>
      <c r="Y68" s="155"/>
      <c r="Z68" s="155"/>
      <c r="AA68" s="155"/>
      <c r="AB68" s="156"/>
      <c r="AC68" s="156"/>
      <c r="AD68" s="156"/>
      <c r="AE68" s="156"/>
      <c r="AF68" s="156"/>
      <c r="AG68" s="81"/>
      <c r="AH68" s="81"/>
    </row>
    <row r="69" spans="1:35" ht="14.85" customHeight="1" x14ac:dyDescent="0.4">
      <c r="A69" s="20"/>
      <c r="B69" s="2"/>
      <c r="C69" s="20"/>
      <c r="D69" s="2"/>
      <c r="E69" s="2"/>
      <c r="F69" s="20"/>
      <c r="G69" s="2"/>
      <c r="H69" s="20"/>
      <c r="I69" s="2"/>
      <c r="J69" s="2"/>
      <c r="K69" s="17"/>
      <c r="L69" s="17"/>
      <c r="M69" s="17"/>
      <c r="N69" s="17"/>
      <c r="O69" s="2"/>
      <c r="P69" s="2"/>
      <c r="Q69" s="2"/>
      <c r="R69" s="2"/>
      <c r="S69" s="513"/>
      <c r="T69" s="514"/>
      <c r="U69" s="514"/>
      <c r="V69" s="515"/>
      <c r="W69" s="228" t="s">
        <v>80</v>
      </c>
      <c r="X69" s="229"/>
      <c r="Y69" s="229"/>
      <c r="Z69" s="229"/>
      <c r="AA69" s="230" t="s">
        <v>35</v>
      </c>
      <c r="AB69" s="231"/>
      <c r="AC69" s="231"/>
      <c r="AD69" s="232"/>
      <c r="AE69" s="228" t="s">
        <v>87</v>
      </c>
      <c r="AF69" s="229"/>
      <c r="AG69" s="228"/>
      <c r="AH69" s="233"/>
    </row>
    <row r="70" spans="1:35" ht="14.85" customHeight="1" x14ac:dyDescent="0.15">
      <c r="A70" s="66"/>
      <c r="B70" s="66"/>
      <c r="C70" s="66"/>
      <c r="D70" s="2"/>
      <c r="E70" s="2"/>
      <c r="F70" s="2"/>
      <c r="G70" s="2"/>
      <c r="H70" s="2"/>
      <c r="I70" s="2"/>
      <c r="J70" s="2"/>
      <c r="K70" s="20"/>
      <c r="L70" s="2"/>
      <c r="M70" s="20"/>
      <c r="N70" s="2"/>
      <c r="O70" s="67"/>
      <c r="P70" s="67"/>
      <c r="Q70" s="67"/>
      <c r="R70" s="67"/>
      <c r="S70" s="772" t="s">
        <v>85</v>
      </c>
      <c r="T70" s="761"/>
      <c r="U70" s="761"/>
      <c r="V70" s="762"/>
      <c r="W70" s="595">
        <f>+$W$33</f>
        <v>0</v>
      </c>
      <c r="X70" s="596"/>
      <c r="Y70" s="596"/>
      <c r="Z70" s="597"/>
      <c r="AA70" s="595">
        <f>+$AA$33</f>
        <v>0</v>
      </c>
      <c r="AB70" s="596"/>
      <c r="AC70" s="596"/>
      <c r="AD70" s="597"/>
      <c r="AE70" s="595">
        <f>+$AE$33</f>
        <v>0</v>
      </c>
      <c r="AF70" s="596"/>
      <c r="AG70" s="596"/>
      <c r="AH70" s="597"/>
    </row>
    <row r="71" spans="1:35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3"/>
      <c r="T71" s="764"/>
      <c r="U71" s="764"/>
      <c r="V71" s="765"/>
      <c r="W71" s="598"/>
      <c r="X71" s="599"/>
      <c r="Y71" s="599"/>
      <c r="Z71" s="600"/>
      <c r="AA71" s="598"/>
      <c r="AB71" s="599"/>
      <c r="AC71" s="599"/>
      <c r="AD71" s="600"/>
      <c r="AE71" s="598"/>
      <c r="AF71" s="599"/>
      <c r="AG71" s="599"/>
      <c r="AH71" s="600"/>
    </row>
    <row r="72" spans="1:35" ht="14.85" customHeight="1" x14ac:dyDescent="0.15">
      <c r="A72" s="68"/>
      <c r="B72" s="70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0" t="s">
        <v>86</v>
      </c>
      <c r="T72" s="761"/>
      <c r="U72" s="761"/>
      <c r="V72" s="762"/>
      <c r="W72" s="595" t="str">
        <f>+$W$35</f>
        <v>税抜金額</v>
      </c>
      <c r="X72" s="596"/>
      <c r="Y72" s="596"/>
      <c r="Z72" s="597"/>
      <c r="AA72" s="595" t="str">
        <f>+$AA$35</f>
        <v>消費税額</v>
      </c>
      <c r="AB72" s="596"/>
      <c r="AC72" s="596"/>
      <c r="AD72" s="597"/>
      <c r="AE72" s="595" t="str">
        <f>+$AE$35</f>
        <v>税込金額</v>
      </c>
      <c r="AF72" s="596"/>
      <c r="AG72" s="596"/>
      <c r="AH72" s="597"/>
    </row>
    <row r="73" spans="1:35" ht="14.85" customHeight="1" x14ac:dyDescent="0.15">
      <c r="A73" s="68"/>
      <c r="B73" s="70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763"/>
      <c r="T73" s="764"/>
      <c r="U73" s="764"/>
      <c r="V73" s="765"/>
      <c r="W73" s="598"/>
      <c r="X73" s="599"/>
      <c r="Y73" s="599"/>
      <c r="Z73" s="600"/>
      <c r="AA73" s="598"/>
      <c r="AB73" s="599"/>
      <c r="AC73" s="599"/>
      <c r="AD73" s="600"/>
      <c r="AE73" s="598"/>
      <c r="AF73" s="599"/>
      <c r="AG73" s="599"/>
      <c r="AH73" s="600"/>
    </row>
    <row r="74" spans="1:35" ht="14.85" customHeight="1" x14ac:dyDescent="0.15">
      <c r="A74" s="68"/>
      <c r="B74" s="6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67"/>
      <c r="P74" s="67"/>
      <c r="Q74" s="67"/>
      <c r="R74" s="67"/>
      <c r="S74" s="760" t="s">
        <v>84</v>
      </c>
      <c r="T74" s="761"/>
      <c r="U74" s="761"/>
      <c r="V74" s="762"/>
      <c r="W74" s="595">
        <f>+$W$37</f>
        <v>900000000</v>
      </c>
      <c r="X74" s="596"/>
      <c r="Y74" s="596"/>
      <c r="Z74" s="597"/>
      <c r="AA74" s="766">
        <f>+$AA$37</f>
        <v>72000000</v>
      </c>
      <c r="AB74" s="767"/>
      <c r="AC74" s="767"/>
      <c r="AD74" s="768"/>
      <c r="AE74" s="595">
        <f>+$AE$37</f>
        <v>972000000</v>
      </c>
      <c r="AF74" s="596"/>
      <c r="AG74" s="596"/>
      <c r="AH74" s="597"/>
    </row>
    <row r="75" spans="1:35" ht="14.85" customHeight="1" x14ac:dyDescent="0.15">
      <c r="A75" s="68"/>
      <c r="B75" s="6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67"/>
      <c r="P75" s="67"/>
      <c r="Q75" s="67"/>
      <c r="R75" s="67"/>
      <c r="S75" s="763"/>
      <c r="T75" s="764"/>
      <c r="U75" s="764"/>
      <c r="V75" s="765"/>
      <c r="W75" s="598"/>
      <c r="X75" s="599"/>
      <c r="Y75" s="599"/>
      <c r="Z75" s="600"/>
      <c r="AA75" s="769"/>
      <c r="AB75" s="770"/>
      <c r="AC75" s="770"/>
      <c r="AD75" s="771"/>
      <c r="AE75" s="598"/>
      <c r="AF75" s="599"/>
      <c r="AG75" s="599"/>
      <c r="AH75" s="600"/>
    </row>
    <row r="76" spans="1:35" ht="15" customHeight="1" x14ac:dyDescent="0.15">
      <c r="A76" s="68"/>
      <c r="B76" s="6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67"/>
      <c r="P76" s="67"/>
      <c r="Q76" s="67"/>
      <c r="R76" s="67"/>
      <c r="S76" s="67"/>
      <c r="T76" s="67"/>
      <c r="U76" s="67"/>
      <c r="V76" s="67"/>
      <c r="W76" s="67"/>
      <c r="AD76" s="777" t="e">
        <f>+#REF!</f>
        <v>#REF!</v>
      </c>
      <c r="AE76" s="777"/>
      <c r="AF76" s="777"/>
      <c r="AG76" s="777"/>
      <c r="AH76" s="777"/>
    </row>
    <row r="77" spans="1:35" ht="14.85" customHeight="1" x14ac:dyDescent="0.4">
      <c r="A77" s="534" t="s">
        <v>93</v>
      </c>
      <c r="B77" s="534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</row>
    <row r="78" spans="1:35" ht="14.85" customHeight="1" x14ac:dyDescent="0.4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/>
      <c r="AC78" s="534"/>
      <c r="AD78" s="534"/>
      <c r="AE78" s="534"/>
      <c r="AF78" s="534"/>
      <c r="AG78" s="534"/>
      <c r="AH78" s="534"/>
    </row>
    <row r="79" spans="1:35" ht="14.85" customHeight="1" x14ac:dyDescent="0.15">
      <c r="A79" s="160" t="str">
        <f>+$A$3</f>
        <v>昭和建設株式会社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31"/>
      <c r="X79" s="81" t="s">
        <v>62</v>
      </c>
      <c r="Y79" s="81"/>
      <c r="Z79" s="487">
        <f>+$Z$3</f>
        <v>5</v>
      </c>
      <c r="AA79" s="487"/>
      <c r="AB79" s="81" t="s">
        <v>63</v>
      </c>
      <c r="AC79" s="487">
        <f>+$AC$3</f>
        <v>6</v>
      </c>
      <c r="AD79" s="487"/>
      <c r="AE79" s="81" t="s">
        <v>64</v>
      </c>
      <c r="AF79" s="487">
        <f>+$AF$3</f>
        <v>5</v>
      </c>
      <c r="AG79" s="487"/>
      <c r="AH79" s="81" t="s">
        <v>65</v>
      </c>
    </row>
    <row r="80" spans="1:35" ht="14.85" customHeight="1" x14ac:dyDescent="0.15">
      <c r="A80" s="160"/>
      <c r="B80" s="432" t="str">
        <f>+$B$4</f>
        <v>土木部</v>
      </c>
      <c r="C80" s="432"/>
      <c r="D80" s="432"/>
      <c r="E80" s="432"/>
      <c r="F80" s="432"/>
      <c r="G80" s="432"/>
      <c r="H80" s="432"/>
      <c r="I80" s="432"/>
      <c r="J80" s="432"/>
      <c r="K80" s="432"/>
      <c r="L80" s="2"/>
      <c r="M80" s="2"/>
      <c r="N80" s="2"/>
      <c r="P80" s="9"/>
      <c r="Q80" s="120"/>
      <c r="R80" s="83"/>
      <c r="S80" s="120"/>
      <c r="T80" s="83"/>
      <c r="U80" s="120"/>
      <c r="V80" s="161"/>
      <c r="W80" s="543" t="s">
        <v>88</v>
      </c>
      <c r="X80" s="460"/>
      <c r="Y80" s="460"/>
      <c r="Z80" s="461"/>
      <c r="AA80" s="535" t="str">
        <f>+$AA$4</f>
        <v>82402</v>
      </c>
      <c r="AB80" s="535"/>
      <c r="AC80" s="535"/>
      <c r="AD80" s="535"/>
      <c r="AE80" s="535"/>
      <c r="AF80" s="535"/>
      <c r="AG80" s="535"/>
      <c r="AH80" s="536"/>
    </row>
    <row r="81" spans="1:35" ht="14.85" customHeight="1" thickBot="1" x14ac:dyDescent="0.2">
      <c r="A81" s="180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132" t="s">
        <v>59</v>
      </c>
      <c r="M81" s="2"/>
      <c r="N81" s="2"/>
      <c r="O81" s="9"/>
      <c r="P81" s="9"/>
      <c r="Q81" s="9"/>
      <c r="R81" s="120"/>
      <c r="S81" s="150"/>
      <c r="T81" s="150"/>
      <c r="U81" s="159"/>
      <c r="V81" s="152"/>
      <c r="W81" s="544"/>
      <c r="X81" s="462"/>
      <c r="Y81" s="462"/>
      <c r="Z81" s="463"/>
      <c r="AA81" s="537"/>
      <c r="AB81" s="537"/>
      <c r="AC81" s="537"/>
      <c r="AD81" s="537"/>
      <c r="AE81" s="537"/>
      <c r="AF81" s="537"/>
      <c r="AG81" s="537"/>
      <c r="AH81" s="538"/>
    </row>
    <row r="82" spans="1:35" ht="14.85" customHeight="1" x14ac:dyDescent="0.15">
      <c r="A82" s="130"/>
      <c r="B82" s="130"/>
      <c r="C82" s="130"/>
      <c r="D82" s="130"/>
      <c r="E82" s="130"/>
      <c r="F82" s="120"/>
      <c r="G82" s="120"/>
      <c r="H82" s="120"/>
      <c r="I82" s="2"/>
      <c r="J82" s="2"/>
      <c r="K82" s="137"/>
      <c r="L82" s="137"/>
      <c r="M82" s="2"/>
      <c r="N82" s="122"/>
      <c r="O82" s="122"/>
      <c r="P82" s="122"/>
      <c r="Q82" s="122"/>
      <c r="R82" s="122"/>
      <c r="S82" s="151"/>
      <c r="T82" s="157"/>
      <c r="U82" s="158"/>
      <c r="V82" s="152"/>
      <c r="W82" s="739" t="s">
        <v>91</v>
      </c>
      <c r="X82" s="740"/>
      <c r="Y82" s="740"/>
      <c r="Z82" s="741"/>
      <c r="AA82" s="745">
        <f>+$AA$6</f>
        <v>1234567890123</v>
      </c>
      <c r="AB82" s="745"/>
      <c r="AC82" s="745"/>
      <c r="AD82" s="745"/>
      <c r="AE82" s="745"/>
      <c r="AF82" s="745"/>
      <c r="AG82" s="745"/>
      <c r="AH82" s="746"/>
    </row>
    <row r="83" spans="1:35" ht="14.85" customHeight="1" x14ac:dyDescent="0.15">
      <c r="A83" s="234" t="s">
        <v>60</v>
      </c>
      <c r="B83" s="235"/>
      <c r="C83" s="144"/>
      <c r="D83" s="144"/>
      <c r="E83" s="749" t="str">
        <f>+$E$7</f>
        <v>SD2100017</v>
      </c>
      <c r="F83" s="749"/>
      <c r="G83" s="749"/>
      <c r="H83" s="749"/>
      <c r="I83" s="749"/>
      <c r="J83" s="749"/>
      <c r="K83" s="749"/>
      <c r="L83" s="750"/>
      <c r="M83" s="2"/>
      <c r="N83" s="122"/>
      <c r="O83" s="130"/>
      <c r="P83" s="130"/>
      <c r="Q83" s="130"/>
      <c r="R83" s="130"/>
      <c r="T83" s="9"/>
      <c r="V83" s="96"/>
      <c r="W83" s="742"/>
      <c r="X83" s="743"/>
      <c r="Y83" s="743"/>
      <c r="Z83" s="744"/>
      <c r="AA83" s="747"/>
      <c r="AB83" s="747"/>
      <c r="AC83" s="747"/>
      <c r="AD83" s="747"/>
      <c r="AE83" s="747"/>
      <c r="AF83" s="747"/>
      <c r="AG83" s="747"/>
      <c r="AH83" s="748"/>
    </row>
    <row r="84" spans="1:35" ht="14.85" customHeight="1" x14ac:dyDescent="0.15">
      <c r="A84" s="80"/>
      <c r="B84" s="131"/>
      <c r="C84" s="81"/>
      <c r="D84" s="81"/>
      <c r="E84" s="751"/>
      <c r="F84" s="751"/>
      <c r="G84" s="751"/>
      <c r="H84" s="751"/>
      <c r="I84" s="751"/>
      <c r="J84" s="751"/>
      <c r="K84" s="751"/>
      <c r="L84" s="752"/>
      <c r="M84" s="2"/>
      <c r="N84" s="126"/>
      <c r="O84" s="123"/>
      <c r="P84" s="123"/>
      <c r="Q84" s="123"/>
      <c r="R84" s="126"/>
      <c r="S84" s="9"/>
      <c r="T84" s="9"/>
      <c r="U84" s="9"/>
      <c r="V84" s="128"/>
      <c r="W84" s="9" t="s">
        <v>66</v>
      </c>
      <c r="Z84" s="518" t="str">
        <f>+$Z$8</f>
        <v>茨城県東茨城郡茨城町長岡3518</v>
      </c>
      <c r="AA84" s="518"/>
      <c r="AB84" s="518"/>
      <c r="AC84" s="518"/>
      <c r="AD84" s="518"/>
      <c r="AE84" s="518"/>
      <c r="AF84" s="518"/>
      <c r="AG84" s="518"/>
      <c r="AH84" s="519"/>
    </row>
    <row r="85" spans="1:35" ht="14.85" customHeight="1" x14ac:dyDescent="0.15">
      <c r="A85" s="133" t="s">
        <v>61</v>
      </c>
      <c r="B85" s="148"/>
      <c r="C85" s="148"/>
      <c r="D85" s="148"/>
      <c r="E85" s="460" t="str">
        <f>+$E$9</f>
        <v>住友調整池</v>
      </c>
      <c r="F85" s="460"/>
      <c r="G85" s="460"/>
      <c r="H85" s="460"/>
      <c r="I85" s="460"/>
      <c r="J85" s="460"/>
      <c r="K85" s="460"/>
      <c r="L85" s="461"/>
      <c r="M85" s="2"/>
      <c r="N85" s="126"/>
      <c r="O85" s="123"/>
      <c r="P85" s="123"/>
      <c r="Q85" s="123"/>
      <c r="R85" s="126"/>
      <c r="S85" s="9"/>
      <c r="T85" s="9"/>
      <c r="U85" s="9"/>
      <c r="V85" s="128"/>
      <c r="W85" s="9"/>
      <c r="Z85" s="9"/>
      <c r="AH85" s="96"/>
    </row>
    <row r="86" spans="1:35" ht="14.85" customHeight="1" x14ac:dyDescent="0.15">
      <c r="A86" s="139"/>
      <c r="B86" s="140"/>
      <c r="C86" s="140"/>
      <c r="D86" s="140"/>
      <c r="E86" s="462"/>
      <c r="F86" s="462"/>
      <c r="G86" s="462"/>
      <c r="H86" s="462"/>
      <c r="I86" s="462"/>
      <c r="J86" s="462"/>
      <c r="K86" s="462"/>
      <c r="L86" s="463"/>
      <c r="M86" s="2"/>
      <c r="N86" s="83"/>
      <c r="V86" s="96"/>
      <c r="W86" s="1" t="s">
        <v>67</v>
      </c>
      <c r="Z86" s="464" t="str">
        <f>+$Z$10</f>
        <v>県央共同アスコン　昭和・鹿島・東亜道路共同企業体</v>
      </c>
      <c r="AA86" s="464"/>
      <c r="AB86" s="464"/>
      <c r="AC86" s="464"/>
      <c r="AD86" s="464"/>
      <c r="AE86" s="464"/>
      <c r="AF86" s="464"/>
      <c r="AG86" s="464"/>
      <c r="AH86" s="465"/>
    </row>
    <row r="87" spans="1:35" ht="14.85" customHeight="1" x14ac:dyDescent="0.15">
      <c r="A87" s="144"/>
      <c r="M87" s="2"/>
      <c r="N87" s="120"/>
      <c r="O87" s="120"/>
      <c r="P87" s="9"/>
      <c r="Q87" s="9"/>
      <c r="R87" s="9"/>
      <c r="S87" s="9"/>
      <c r="T87" s="9"/>
      <c r="U87" s="9"/>
      <c r="V87" s="162"/>
      <c r="W87" s="2"/>
      <c r="Z87" s="464"/>
      <c r="AA87" s="464"/>
      <c r="AB87" s="464"/>
      <c r="AC87" s="464"/>
      <c r="AD87" s="464"/>
      <c r="AE87" s="464"/>
      <c r="AF87" s="464"/>
      <c r="AG87" s="464"/>
      <c r="AH87" s="465"/>
    </row>
    <row r="88" spans="1:35" ht="14.85" customHeight="1" thickBot="1" x14ac:dyDescent="0.2">
      <c r="A88" s="166"/>
      <c r="B88" s="141"/>
      <c r="C88" s="141"/>
      <c r="D88" s="142"/>
      <c r="E88" s="146"/>
      <c r="F88" s="147"/>
      <c r="G88" s="147"/>
      <c r="H88" s="147"/>
      <c r="I88" s="147"/>
      <c r="J88" s="147"/>
      <c r="K88" s="147"/>
      <c r="L88" s="147"/>
      <c r="M88" s="2"/>
      <c r="N88" s="120"/>
      <c r="P88" s="9"/>
      <c r="Q88" s="9"/>
      <c r="R88" s="9"/>
      <c r="V88" s="96"/>
      <c r="AG88" s="163" t="s">
        <v>70</v>
      </c>
      <c r="AH88" s="96"/>
    </row>
    <row r="89" spans="1:35" ht="14.85" customHeight="1" x14ac:dyDescent="0.15">
      <c r="A89" s="173" t="s">
        <v>75</v>
      </c>
      <c r="B89" s="174"/>
      <c r="C89" s="174"/>
      <c r="D89" s="175"/>
      <c r="E89" s="480">
        <f>+$E$13</f>
        <v>3862110000</v>
      </c>
      <c r="F89" s="481"/>
      <c r="G89" s="481"/>
      <c r="H89" s="481"/>
      <c r="I89" s="481"/>
      <c r="J89" s="481"/>
      <c r="K89" s="481"/>
      <c r="L89" s="482"/>
      <c r="M89" s="2"/>
      <c r="N89" s="129"/>
      <c r="P89" s="130"/>
      <c r="Q89" s="130"/>
      <c r="R89" s="130"/>
      <c r="T89" s="130"/>
      <c r="V89" s="128"/>
      <c r="W89" s="9"/>
      <c r="AH89" s="96"/>
    </row>
    <row r="90" spans="1:35" ht="14.85" customHeight="1" thickBot="1" x14ac:dyDescent="0.2">
      <c r="A90" s="176" t="s">
        <v>74</v>
      </c>
      <c r="B90" s="177"/>
      <c r="C90" s="177"/>
      <c r="D90" s="178"/>
      <c r="E90" s="483"/>
      <c r="F90" s="484"/>
      <c r="G90" s="484"/>
      <c r="H90" s="484"/>
      <c r="I90" s="484"/>
      <c r="J90" s="484"/>
      <c r="K90" s="484"/>
      <c r="L90" s="485"/>
      <c r="M90" s="2"/>
      <c r="N90" s="129"/>
      <c r="P90" s="130"/>
      <c r="Q90" s="130"/>
      <c r="R90" s="130"/>
      <c r="T90" s="130"/>
      <c r="W90" s="80" t="s">
        <v>71</v>
      </c>
      <c r="X90" s="121"/>
      <c r="Y90" s="486" t="str">
        <f>+$Y$14</f>
        <v>029-292-0095</v>
      </c>
      <c r="Z90" s="486"/>
      <c r="AA90" s="486"/>
      <c r="AB90" s="486"/>
      <c r="AC90" s="81" t="s">
        <v>73</v>
      </c>
      <c r="AD90" s="81"/>
      <c r="AE90" s="487" t="str">
        <f>+$AE$14</f>
        <v>昭和 太郎</v>
      </c>
      <c r="AF90" s="487"/>
      <c r="AG90" s="487"/>
      <c r="AH90" s="488"/>
    </row>
    <row r="91" spans="1:35" ht="14.85" customHeight="1" x14ac:dyDescent="0.15">
      <c r="A91" s="141"/>
      <c r="B91" s="141"/>
      <c r="C91" s="141"/>
      <c r="D91" s="142"/>
      <c r="E91" s="143"/>
      <c r="F91" s="143"/>
      <c r="G91" s="143"/>
      <c r="H91" s="143"/>
      <c r="I91" s="2"/>
      <c r="J91" s="2"/>
      <c r="K91" s="2"/>
      <c r="L91" s="2"/>
      <c r="M91" s="2"/>
      <c r="N91" s="120"/>
      <c r="O91" s="120"/>
      <c r="P91" s="9"/>
      <c r="Q91" s="2"/>
      <c r="R91" s="2"/>
      <c r="S91" s="2"/>
    </row>
    <row r="92" spans="1:35" s="145" customFormat="1" ht="14.85" customHeight="1" x14ac:dyDescent="0.4">
      <c r="A92" s="725" t="s">
        <v>76</v>
      </c>
      <c r="B92" s="725" t="s">
        <v>65</v>
      </c>
      <c r="C92" s="727" t="s">
        <v>83</v>
      </c>
      <c r="D92" s="728"/>
      <c r="E92" s="728"/>
      <c r="F92" s="728"/>
      <c r="G92" s="728"/>
      <c r="H92" s="728"/>
      <c r="I92" s="728"/>
      <c r="J92" s="728"/>
      <c r="K92" s="728"/>
      <c r="L92" s="728"/>
      <c r="M92" s="728"/>
      <c r="N92" s="729"/>
      <c r="O92" s="733" t="s">
        <v>77</v>
      </c>
      <c r="P92" s="734"/>
      <c r="Q92" s="733" t="s">
        <v>78</v>
      </c>
      <c r="R92" s="734"/>
      <c r="S92" s="733" t="s">
        <v>79</v>
      </c>
      <c r="T92" s="737"/>
      <c r="U92" s="737"/>
      <c r="V92" s="734"/>
      <c r="W92" s="733" t="s">
        <v>80</v>
      </c>
      <c r="X92" s="737"/>
      <c r="Y92" s="737"/>
      <c r="Z92" s="734"/>
      <c r="AA92" s="733" t="s">
        <v>81</v>
      </c>
      <c r="AB92" s="734"/>
      <c r="AC92" s="733" t="s">
        <v>106</v>
      </c>
      <c r="AD92" s="737"/>
      <c r="AE92" s="737"/>
      <c r="AF92" s="737"/>
      <c r="AG92" s="737"/>
      <c r="AH92" s="734"/>
    </row>
    <row r="93" spans="1:35" s="145" customFormat="1" ht="14.85" customHeight="1" x14ac:dyDescent="0.4">
      <c r="A93" s="726"/>
      <c r="B93" s="726"/>
      <c r="C93" s="730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2"/>
      <c r="O93" s="735"/>
      <c r="P93" s="736"/>
      <c r="Q93" s="735"/>
      <c r="R93" s="736"/>
      <c r="S93" s="735"/>
      <c r="T93" s="738"/>
      <c r="U93" s="738"/>
      <c r="V93" s="736"/>
      <c r="W93" s="735"/>
      <c r="X93" s="738"/>
      <c r="Y93" s="738"/>
      <c r="Z93" s="736"/>
      <c r="AA93" s="735"/>
      <c r="AB93" s="736"/>
      <c r="AC93" s="735"/>
      <c r="AD93" s="738"/>
      <c r="AE93" s="738"/>
      <c r="AF93" s="738"/>
      <c r="AG93" s="738"/>
      <c r="AH93" s="736"/>
    </row>
    <row r="94" spans="1:35" s="207" customFormat="1" ht="14.85" customHeight="1" x14ac:dyDescent="0.15">
      <c r="A94" s="724">
        <f>+$A$18</f>
        <v>10</v>
      </c>
      <c r="B94" s="623">
        <f>+$B$18</f>
        <v>16</v>
      </c>
      <c r="C94" s="625" t="str">
        <f>+$C$18</f>
        <v>道路工事一式〇〇
〇〇〇</v>
      </c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7"/>
      <c r="O94" s="587">
        <f>+$O$18</f>
        <v>1</v>
      </c>
      <c r="P94" s="588"/>
      <c r="Q94" s="591" t="str">
        <f>+$Q$18</f>
        <v>式</v>
      </c>
      <c r="R94" s="592"/>
      <c r="S94" s="766">
        <f>+$S$18</f>
        <v>900000000</v>
      </c>
      <c r="T94" s="767"/>
      <c r="U94" s="767"/>
      <c r="V94" s="768"/>
      <c r="W94" s="766">
        <f>+$W$18</f>
        <v>900000000</v>
      </c>
      <c r="X94" s="767"/>
      <c r="Y94" s="767"/>
      <c r="Z94" s="768"/>
      <c r="AA94" s="720">
        <f>+$AA$18</f>
        <v>0.1</v>
      </c>
      <c r="AB94" s="721"/>
      <c r="AC94" s="779" t="str">
        <f>+IF(AC56="","",$AC$18)</f>
        <v/>
      </c>
      <c r="AD94" s="780"/>
      <c r="AE94" s="780"/>
      <c r="AF94" s="780"/>
      <c r="AG94" s="780"/>
      <c r="AH94" s="781"/>
      <c r="AI94" s="241"/>
    </row>
    <row r="95" spans="1:35" s="207" customFormat="1" ht="14.85" customHeight="1" x14ac:dyDescent="0.15">
      <c r="A95" s="722"/>
      <c r="B95" s="624"/>
      <c r="C95" s="628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30"/>
      <c r="O95" s="589"/>
      <c r="P95" s="590"/>
      <c r="Q95" s="593"/>
      <c r="R95" s="594"/>
      <c r="S95" s="769"/>
      <c r="T95" s="770"/>
      <c r="U95" s="770"/>
      <c r="V95" s="771"/>
      <c r="W95" s="769"/>
      <c r="X95" s="770"/>
      <c r="Y95" s="770"/>
      <c r="Z95" s="771"/>
      <c r="AA95" s="722"/>
      <c r="AB95" s="723"/>
      <c r="AC95" s="782"/>
      <c r="AD95" s="783"/>
      <c r="AE95" s="783"/>
      <c r="AF95" s="783"/>
      <c r="AG95" s="783"/>
      <c r="AH95" s="784"/>
      <c r="AI95" s="241"/>
    </row>
    <row r="96" spans="1:35" s="207" customFormat="1" ht="14.85" customHeight="1" x14ac:dyDescent="0.15">
      <c r="A96" s="724">
        <f>+$A$20</f>
        <v>10</v>
      </c>
      <c r="B96" s="623">
        <f>+$B$20</f>
        <v>16</v>
      </c>
      <c r="C96" s="625" t="str">
        <f>+$C$20</f>
        <v>道路工事一式</v>
      </c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7"/>
      <c r="O96" s="587">
        <f>+$O$20</f>
        <v>1</v>
      </c>
      <c r="P96" s="588"/>
      <c r="Q96" s="591" t="str">
        <f>+$Q$20</f>
        <v>式</v>
      </c>
      <c r="R96" s="592"/>
      <c r="S96" s="766">
        <f>+$S$20</f>
        <v>900000000</v>
      </c>
      <c r="T96" s="767"/>
      <c r="U96" s="767"/>
      <c r="V96" s="768"/>
      <c r="W96" s="766">
        <f>+$W$20</f>
        <v>900000000</v>
      </c>
      <c r="X96" s="767"/>
      <c r="Y96" s="767"/>
      <c r="Z96" s="768"/>
      <c r="AA96" s="720">
        <f>+$AA$20</f>
        <v>0.1</v>
      </c>
      <c r="AB96" s="721"/>
      <c r="AC96" s="779" t="str">
        <f>+IF(AC58="","",$AC$20)</f>
        <v/>
      </c>
      <c r="AD96" s="780"/>
      <c r="AE96" s="780"/>
      <c r="AF96" s="780"/>
      <c r="AG96" s="780"/>
      <c r="AH96" s="781"/>
      <c r="AI96" s="241"/>
    </row>
    <row r="97" spans="1:35" s="207" customFormat="1" ht="14.85" customHeight="1" x14ac:dyDescent="0.15">
      <c r="A97" s="722"/>
      <c r="B97" s="624"/>
      <c r="C97" s="628"/>
      <c r="D97" s="629"/>
      <c r="E97" s="629"/>
      <c r="F97" s="629"/>
      <c r="G97" s="629"/>
      <c r="H97" s="629"/>
      <c r="I97" s="629"/>
      <c r="J97" s="629"/>
      <c r="K97" s="629"/>
      <c r="L97" s="629"/>
      <c r="M97" s="629"/>
      <c r="N97" s="630"/>
      <c r="O97" s="589"/>
      <c r="P97" s="590"/>
      <c r="Q97" s="593"/>
      <c r="R97" s="594"/>
      <c r="S97" s="769"/>
      <c r="T97" s="770"/>
      <c r="U97" s="770"/>
      <c r="V97" s="771"/>
      <c r="W97" s="769"/>
      <c r="X97" s="770"/>
      <c r="Y97" s="770"/>
      <c r="Z97" s="771"/>
      <c r="AA97" s="722"/>
      <c r="AB97" s="723"/>
      <c r="AC97" s="782"/>
      <c r="AD97" s="783"/>
      <c r="AE97" s="783"/>
      <c r="AF97" s="783"/>
      <c r="AG97" s="783"/>
      <c r="AH97" s="784"/>
      <c r="AI97" s="241"/>
    </row>
    <row r="98" spans="1:35" s="207" customFormat="1" ht="14.85" customHeight="1" x14ac:dyDescent="0.15">
      <c r="A98" s="724">
        <f>+$A$22</f>
        <v>10</v>
      </c>
      <c r="B98" s="623">
        <f>+$B$22</f>
        <v>16</v>
      </c>
      <c r="C98" s="625" t="str">
        <f>+$C$22</f>
        <v>道路工事一式</v>
      </c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7"/>
      <c r="O98" s="587">
        <f>+$O$22</f>
        <v>1</v>
      </c>
      <c r="P98" s="588"/>
      <c r="Q98" s="591" t="str">
        <f>+$Q$22</f>
        <v>式</v>
      </c>
      <c r="R98" s="592"/>
      <c r="S98" s="766">
        <f>+$S$22</f>
        <v>900000000</v>
      </c>
      <c r="T98" s="767"/>
      <c r="U98" s="767"/>
      <c r="V98" s="768"/>
      <c r="W98" s="766">
        <f>+$W$22</f>
        <v>900000000</v>
      </c>
      <c r="X98" s="767"/>
      <c r="Y98" s="767"/>
      <c r="Z98" s="768"/>
      <c r="AA98" s="720" t="str">
        <f>+$AA$22</f>
        <v>非</v>
      </c>
      <c r="AB98" s="721"/>
      <c r="AC98" s="779" t="str">
        <f>+IF(AC60="","",$AC$22)</f>
        <v/>
      </c>
      <c r="AD98" s="780"/>
      <c r="AE98" s="780"/>
      <c r="AF98" s="780"/>
      <c r="AG98" s="780"/>
      <c r="AH98" s="781"/>
      <c r="AI98" s="241"/>
    </row>
    <row r="99" spans="1:35" s="207" customFormat="1" ht="14.85" customHeight="1" x14ac:dyDescent="0.15">
      <c r="A99" s="722"/>
      <c r="B99" s="624"/>
      <c r="C99" s="628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30"/>
      <c r="O99" s="589"/>
      <c r="P99" s="590"/>
      <c r="Q99" s="593"/>
      <c r="R99" s="594"/>
      <c r="S99" s="769"/>
      <c r="T99" s="770"/>
      <c r="U99" s="770"/>
      <c r="V99" s="771"/>
      <c r="W99" s="769"/>
      <c r="X99" s="770"/>
      <c r="Y99" s="770"/>
      <c r="Z99" s="771"/>
      <c r="AA99" s="722"/>
      <c r="AB99" s="723"/>
      <c r="AC99" s="782"/>
      <c r="AD99" s="783"/>
      <c r="AE99" s="783"/>
      <c r="AF99" s="783"/>
      <c r="AG99" s="783"/>
      <c r="AH99" s="784"/>
      <c r="AI99" s="241"/>
    </row>
    <row r="100" spans="1:35" s="207" customFormat="1" ht="14.85" customHeight="1" x14ac:dyDescent="0.15">
      <c r="A100" s="623">
        <f>+$A$24</f>
        <v>10</v>
      </c>
      <c r="B100" s="623">
        <f>+$B$24</f>
        <v>16</v>
      </c>
      <c r="C100" s="625" t="str">
        <f>+$C$24</f>
        <v>道路工事一式</v>
      </c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7"/>
      <c r="O100" s="587">
        <f>+$O$24</f>
        <v>1</v>
      </c>
      <c r="P100" s="588"/>
      <c r="Q100" s="591" t="str">
        <f>+$Q$24</f>
        <v>式</v>
      </c>
      <c r="R100" s="592"/>
      <c r="S100" s="766">
        <f>+$S$24</f>
        <v>900000000</v>
      </c>
      <c r="T100" s="767"/>
      <c r="U100" s="767"/>
      <c r="V100" s="768"/>
      <c r="W100" s="766">
        <f>+$W$24</f>
        <v>900000000</v>
      </c>
      <c r="X100" s="767"/>
      <c r="Y100" s="767"/>
      <c r="Z100" s="768"/>
      <c r="AA100" s="720">
        <f>+$AA$24</f>
        <v>0.08</v>
      </c>
      <c r="AB100" s="721"/>
      <c r="AC100" s="779" t="str">
        <f>+IF(AC62="","",$AC$24)</f>
        <v/>
      </c>
      <c r="AD100" s="780"/>
      <c r="AE100" s="780"/>
      <c r="AF100" s="780"/>
      <c r="AG100" s="780"/>
      <c r="AH100" s="781"/>
      <c r="AI100" s="241"/>
    </row>
    <row r="101" spans="1:35" s="207" customFormat="1" ht="14.85" customHeight="1" x14ac:dyDescent="0.15">
      <c r="A101" s="624"/>
      <c r="B101" s="624"/>
      <c r="C101" s="628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30"/>
      <c r="O101" s="589"/>
      <c r="P101" s="590"/>
      <c r="Q101" s="593"/>
      <c r="R101" s="594"/>
      <c r="S101" s="769"/>
      <c r="T101" s="770"/>
      <c r="U101" s="770"/>
      <c r="V101" s="771"/>
      <c r="W101" s="769"/>
      <c r="X101" s="770"/>
      <c r="Y101" s="770"/>
      <c r="Z101" s="771"/>
      <c r="AA101" s="722"/>
      <c r="AB101" s="723"/>
      <c r="AC101" s="782"/>
      <c r="AD101" s="783"/>
      <c r="AE101" s="783"/>
      <c r="AF101" s="783"/>
      <c r="AG101" s="783"/>
      <c r="AH101" s="784"/>
      <c r="AI101" s="241"/>
    </row>
    <row r="102" spans="1:35" s="207" customFormat="1" ht="14.85" customHeight="1" x14ac:dyDescent="0.15">
      <c r="A102" s="623">
        <f>+$A$26</f>
        <v>10</v>
      </c>
      <c r="B102" s="623">
        <f>+$B$26</f>
        <v>16</v>
      </c>
      <c r="C102" s="625" t="str">
        <f>+$C$26</f>
        <v>道路工事一式</v>
      </c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7"/>
      <c r="O102" s="587">
        <f>+$O$26</f>
        <v>1</v>
      </c>
      <c r="P102" s="588"/>
      <c r="Q102" s="591" t="str">
        <f>+$Q$26</f>
        <v>個</v>
      </c>
      <c r="R102" s="592"/>
      <c r="S102" s="766">
        <f>+$S$26</f>
        <v>10000000</v>
      </c>
      <c r="T102" s="767"/>
      <c r="U102" s="767"/>
      <c r="V102" s="768"/>
      <c r="W102" s="766">
        <f>+$W$26</f>
        <v>10000000</v>
      </c>
      <c r="X102" s="767"/>
      <c r="Y102" s="767"/>
      <c r="Z102" s="768"/>
      <c r="AA102" s="720" t="str">
        <f>+$AA$26</f>
        <v>非</v>
      </c>
      <c r="AB102" s="721"/>
      <c r="AC102" s="779" t="str">
        <f>+IF(AC64="","",$AC$26)</f>
        <v/>
      </c>
      <c r="AD102" s="780"/>
      <c r="AE102" s="780"/>
      <c r="AF102" s="780"/>
      <c r="AG102" s="780"/>
      <c r="AH102" s="781"/>
      <c r="AI102" s="241"/>
    </row>
    <row r="103" spans="1:35" s="207" customFormat="1" ht="14.85" customHeight="1" x14ac:dyDescent="0.15">
      <c r="A103" s="624"/>
      <c r="B103" s="624"/>
      <c r="C103" s="628"/>
      <c r="D103" s="629"/>
      <c r="E103" s="629"/>
      <c r="F103" s="629"/>
      <c r="G103" s="629"/>
      <c r="H103" s="629"/>
      <c r="I103" s="629"/>
      <c r="J103" s="629"/>
      <c r="K103" s="629"/>
      <c r="L103" s="629"/>
      <c r="M103" s="629"/>
      <c r="N103" s="630"/>
      <c r="O103" s="589"/>
      <c r="P103" s="590"/>
      <c r="Q103" s="593"/>
      <c r="R103" s="594"/>
      <c r="S103" s="769"/>
      <c r="T103" s="770"/>
      <c r="U103" s="770"/>
      <c r="V103" s="771"/>
      <c r="W103" s="769"/>
      <c r="X103" s="770"/>
      <c r="Y103" s="770"/>
      <c r="Z103" s="771"/>
      <c r="AA103" s="722"/>
      <c r="AB103" s="723"/>
      <c r="AC103" s="782"/>
      <c r="AD103" s="783"/>
      <c r="AE103" s="783"/>
      <c r="AF103" s="783"/>
      <c r="AG103" s="783"/>
      <c r="AH103" s="784"/>
      <c r="AI103" s="241"/>
    </row>
    <row r="104" spans="1:35" s="207" customFormat="1" ht="14.85" customHeight="1" x14ac:dyDescent="0.15">
      <c r="A104" s="623">
        <f>+$A$28</f>
        <v>10</v>
      </c>
      <c r="B104" s="623">
        <f>+$B$28</f>
        <v>16</v>
      </c>
      <c r="C104" s="625" t="str">
        <f>+$C$28</f>
        <v>道路工事一式</v>
      </c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7"/>
      <c r="O104" s="587">
        <f>+$O$28</f>
        <v>1</v>
      </c>
      <c r="P104" s="588"/>
      <c r="Q104" s="609" t="str">
        <f>+$Q$28</f>
        <v>個</v>
      </c>
      <c r="R104" s="610"/>
      <c r="S104" s="766">
        <f>+$S$28</f>
        <v>100000</v>
      </c>
      <c r="T104" s="767"/>
      <c r="U104" s="767"/>
      <c r="V104" s="768"/>
      <c r="W104" s="766">
        <f>+$W$28</f>
        <v>100000</v>
      </c>
      <c r="X104" s="767"/>
      <c r="Y104" s="767"/>
      <c r="Z104" s="768"/>
      <c r="AA104" s="710">
        <f>+$AA$28</f>
        <v>0.1</v>
      </c>
      <c r="AB104" s="711"/>
      <c r="AC104" s="785" t="str">
        <f>+IF(AC66="","",$AC$28)</f>
        <v/>
      </c>
      <c r="AD104" s="786"/>
      <c r="AE104" s="786"/>
      <c r="AF104" s="786"/>
      <c r="AG104" s="786"/>
      <c r="AH104" s="787"/>
      <c r="AI104" s="242"/>
    </row>
    <row r="105" spans="1:35" s="207" customFormat="1" ht="14.85" customHeight="1" x14ac:dyDescent="0.15">
      <c r="A105" s="624"/>
      <c r="B105" s="624"/>
      <c r="C105" s="628"/>
      <c r="D105" s="629"/>
      <c r="E105" s="629"/>
      <c r="F105" s="629"/>
      <c r="G105" s="629"/>
      <c r="H105" s="629"/>
      <c r="I105" s="629"/>
      <c r="J105" s="629"/>
      <c r="K105" s="629"/>
      <c r="L105" s="629"/>
      <c r="M105" s="629"/>
      <c r="N105" s="630"/>
      <c r="O105" s="589"/>
      <c r="P105" s="590"/>
      <c r="Q105" s="611"/>
      <c r="R105" s="612"/>
      <c r="S105" s="769"/>
      <c r="T105" s="770"/>
      <c r="U105" s="770"/>
      <c r="V105" s="771"/>
      <c r="W105" s="769"/>
      <c r="X105" s="770"/>
      <c r="Y105" s="770"/>
      <c r="Z105" s="771"/>
      <c r="AA105" s="712"/>
      <c r="AB105" s="713"/>
      <c r="AC105" s="788"/>
      <c r="AD105" s="789"/>
      <c r="AE105" s="789"/>
      <c r="AF105" s="789"/>
      <c r="AG105" s="789"/>
      <c r="AH105" s="790"/>
      <c r="AI105" s="242"/>
    </row>
    <row r="106" spans="1:35" ht="14.85" customHeight="1" x14ac:dyDescent="0.2">
      <c r="A106" s="17"/>
      <c r="B106" s="17"/>
      <c r="C106" s="17"/>
      <c r="D106" s="17"/>
      <c r="E106" s="18"/>
      <c r="F106" s="17"/>
      <c r="G106" s="17"/>
      <c r="H106" s="17"/>
      <c r="I106" s="17"/>
      <c r="J106" s="18"/>
      <c r="K106" s="17"/>
      <c r="L106" s="17"/>
      <c r="M106" s="17"/>
      <c r="N106" s="17"/>
      <c r="O106" s="135"/>
      <c r="P106" s="136"/>
      <c r="Q106" s="136"/>
      <c r="R106" s="153"/>
      <c r="S106" s="154"/>
      <c r="T106" s="154"/>
      <c r="U106" s="154"/>
      <c r="V106" s="154"/>
      <c r="W106" s="155"/>
      <c r="X106" s="155"/>
      <c r="Y106" s="155"/>
      <c r="Z106" s="155"/>
      <c r="AA106" s="155"/>
      <c r="AB106" s="156"/>
      <c r="AC106" s="156"/>
      <c r="AD106" s="156"/>
      <c r="AE106" s="156"/>
      <c r="AF106" s="156"/>
      <c r="AG106" s="81"/>
      <c r="AH106" s="81"/>
    </row>
    <row r="107" spans="1:35" ht="14.85" customHeight="1" x14ac:dyDescent="0.4">
      <c r="A107" s="20"/>
      <c r="B107" s="2"/>
      <c r="C107" s="20"/>
      <c r="D107" s="2"/>
      <c r="E107" s="2"/>
      <c r="F107" s="20"/>
      <c r="G107" s="2"/>
      <c r="H107" s="20"/>
      <c r="I107" s="2"/>
      <c r="J107" s="2"/>
      <c r="K107" s="17"/>
      <c r="L107" s="17"/>
      <c r="M107" s="17"/>
      <c r="N107" s="17"/>
      <c r="O107" s="2"/>
      <c r="P107" s="2"/>
      <c r="Q107" s="2"/>
      <c r="R107" s="2"/>
      <c r="S107" s="513"/>
      <c r="T107" s="514"/>
      <c r="U107" s="514"/>
      <c r="V107" s="515"/>
      <c r="W107" s="228" t="s">
        <v>80</v>
      </c>
      <c r="X107" s="229"/>
      <c r="Y107" s="229"/>
      <c r="Z107" s="229"/>
      <c r="AA107" s="230" t="s">
        <v>35</v>
      </c>
      <c r="AB107" s="231"/>
      <c r="AC107" s="231"/>
      <c r="AD107" s="232"/>
      <c r="AE107" s="228" t="s">
        <v>87</v>
      </c>
      <c r="AF107" s="229"/>
      <c r="AG107" s="228"/>
      <c r="AH107" s="233"/>
    </row>
    <row r="108" spans="1:35" ht="14.85" customHeight="1" x14ac:dyDescent="0.15">
      <c r="A108" s="66"/>
      <c r="B108" s="66"/>
      <c r="C108" s="66"/>
      <c r="D108" s="2"/>
      <c r="E108" s="2"/>
      <c r="F108" s="2"/>
      <c r="G108" s="2"/>
      <c r="H108" s="2"/>
      <c r="I108" s="2"/>
      <c r="J108" s="2"/>
      <c r="K108" s="20"/>
      <c r="L108" s="2"/>
      <c r="M108" s="20"/>
      <c r="N108" s="2"/>
      <c r="O108" s="67"/>
      <c r="P108" s="67"/>
      <c r="Q108" s="67"/>
      <c r="R108" s="67"/>
      <c r="S108" s="772" t="s">
        <v>85</v>
      </c>
      <c r="T108" s="761"/>
      <c r="U108" s="761"/>
      <c r="V108" s="762"/>
      <c r="W108" s="595">
        <f>+$W$33</f>
        <v>0</v>
      </c>
      <c r="X108" s="596"/>
      <c r="Y108" s="596"/>
      <c r="Z108" s="597"/>
      <c r="AA108" s="595">
        <f>+$AA$33</f>
        <v>0</v>
      </c>
      <c r="AB108" s="596"/>
      <c r="AC108" s="596"/>
      <c r="AD108" s="597"/>
      <c r="AE108" s="595">
        <f>+$AE$33</f>
        <v>0</v>
      </c>
      <c r="AF108" s="596"/>
      <c r="AG108" s="596"/>
      <c r="AH108" s="597"/>
    </row>
    <row r="109" spans="1:35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3"/>
      <c r="T109" s="764"/>
      <c r="U109" s="764"/>
      <c r="V109" s="765"/>
      <c r="W109" s="598"/>
      <c r="X109" s="599"/>
      <c r="Y109" s="599"/>
      <c r="Z109" s="600"/>
      <c r="AA109" s="598"/>
      <c r="AB109" s="599"/>
      <c r="AC109" s="599"/>
      <c r="AD109" s="600"/>
      <c r="AE109" s="598"/>
      <c r="AF109" s="599"/>
      <c r="AG109" s="599"/>
      <c r="AH109" s="600"/>
    </row>
    <row r="110" spans="1:35" ht="14.85" customHeight="1" x14ac:dyDescent="0.15">
      <c r="A110" s="68"/>
      <c r="B110" s="70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760" t="s">
        <v>86</v>
      </c>
      <c r="T110" s="761"/>
      <c r="U110" s="761"/>
      <c r="V110" s="762"/>
      <c r="W110" s="595" t="str">
        <f>+$W$35</f>
        <v>税抜金額</v>
      </c>
      <c r="X110" s="596"/>
      <c r="Y110" s="596"/>
      <c r="Z110" s="597"/>
      <c r="AA110" s="595" t="str">
        <f>+$AA$35</f>
        <v>消費税額</v>
      </c>
      <c r="AB110" s="596"/>
      <c r="AC110" s="596"/>
      <c r="AD110" s="597"/>
      <c r="AE110" s="595" t="str">
        <f>+$AE$35</f>
        <v>税込金額</v>
      </c>
      <c r="AF110" s="596"/>
      <c r="AG110" s="596"/>
      <c r="AH110" s="597"/>
    </row>
    <row r="111" spans="1:35" ht="14.85" customHeight="1" x14ac:dyDescent="0.15">
      <c r="A111" s="68"/>
      <c r="B111" s="70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763"/>
      <c r="T111" s="764"/>
      <c r="U111" s="764"/>
      <c r="V111" s="765"/>
      <c r="W111" s="598"/>
      <c r="X111" s="599"/>
      <c r="Y111" s="599"/>
      <c r="Z111" s="600"/>
      <c r="AA111" s="598"/>
      <c r="AB111" s="599"/>
      <c r="AC111" s="599"/>
      <c r="AD111" s="600"/>
      <c r="AE111" s="598"/>
      <c r="AF111" s="599"/>
      <c r="AG111" s="599"/>
      <c r="AH111" s="600"/>
    </row>
    <row r="112" spans="1:35" ht="14.85" customHeight="1" x14ac:dyDescent="0.15">
      <c r="A112" s="68"/>
      <c r="B112" s="6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67"/>
      <c r="P112" s="67"/>
      <c r="Q112" s="67"/>
      <c r="R112" s="67"/>
      <c r="S112" s="760" t="s">
        <v>84</v>
      </c>
      <c r="T112" s="761"/>
      <c r="U112" s="761"/>
      <c r="V112" s="762"/>
      <c r="W112" s="595">
        <f>+$W$37</f>
        <v>900000000</v>
      </c>
      <c r="X112" s="596"/>
      <c r="Y112" s="596"/>
      <c r="Z112" s="597"/>
      <c r="AA112" s="766">
        <f>+$AA$37</f>
        <v>72000000</v>
      </c>
      <c r="AB112" s="767"/>
      <c r="AC112" s="767"/>
      <c r="AD112" s="768"/>
      <c r="AE112" s="595">
        <f>+$AE$37</f>
        <v>972000000</v>
      </c>
      <c r="AF112" s="596"/>
      <c r="AG112" s="596"/>
      <c r="AH112" s="597"/>
    </row>
    <row r="113" spans="1:34" ht="14.85" customHeight="1" x14ac:dyDescent="0.15">
      <c r="A113" s="68"/>
      <c r="B113" s="6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67"/>
      <c r="P113" s="67"/>
      <c r="Q113" s="67"/>
      <c r="R113" s="67"/>
      <c r="S113" s="763"/>
      <c r="T113" s="764"/>
      <c r="U113" s="764"/>
      <c r="V113" s="765"/>
      <c r="W113" s="598"/>
      <c r="X113" s="599"/>
      <c r="Y113" s="599"/>
      <c r="Z113" s="600"/>
      <c r="AA113" s="769"/>
      <c r="AB113" s="770"/>
      <c r="AC113" s="770"/>
      <c r="AD113" s="771"/>
      <c r="AE113" s="598"/>
      <c r="AF113" s="599"/>
      <c r="AG113" s="599"/>
      <c r="AH113" s="600"/>
    </row>
    <row r="114" spans="1:34" ht="15" customHeight="1" x14ac:dyDescent="0.15">
      <c r="A114" s="68"/>
      <c r="B114" s="6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67"/>
      <c r="P114" s="67"/>
      <c r="Q114" s="67"/>
      <c r="R114" s="67"/>
      <c r="S114" s="67"/>
      <c r="T114" s="67"/>
      <c r="U114" s="67"/>
      <c r="V114" s="67"/>
      <c r="W114" s="67"/>
      <c r="AD114" s="777" t="e">
        <f>+#REF!</f>
        <v>#REF!</v>
      </c>
      <c r="AE114" s="777"/>
      <c r="AF114" s="777"/>
      <c r="AG114" s="777"/>
      <c r="AH114" s="777"/>
    </row>
  </sheetData>
  <mergeCells count="290">
    <mergeCell ref="AA37:AD37"/>
    <mergeCell ref="AA38:AD38"/>
    <mergeCell ref="AE35:AH35"/>
    <mergeCell ref="AE36:AH36"/>
    <mergeCell ref="AE37:AH37"/>
    <mergeCell ref="AE38:AH38"/>
    <mergeCell ref="W6:Z7"/>
    <mergeCell ref="AA6:AH7"/>
    <mergeCell ref="E7:L8"/>
    <mergeCell ref="Z8:AH8"/>
    <mergeCell ref="E9:L10"/>
    <mergeCell ref="Z10:AH11"/>
    <mergeCell ref="W22:Z23"/>
    <mergeCell ref="AA22:AB23"/>
    <mergeCell ref="AC22:AH23"/>
    <mergeCell ref="AA24:AB25"/>
    <mergeCell ref="AC24:AH25"/>
    <mergeCell ref="S36:V36"/>
    <mergeCell ref="W36:Z36"/>
    <mergeCell ref="AC26:AH27"/>
    <mergeCell ref="AC28:AH29"/>
    <mergeCell ref="AA35:AD35"/>
    <mergeCell ref="AA36:AD36"/>
    <mergeCell ref="S38:V38"/>
    <mergeCell ref="A1:AH2"/>
    <mergeCell ref="Z3:AA3"/>
    <mergeCell ref="AC3:AD3"/>
    <mergeCell ref="AF3:AG3"/>
    <mergeCell ref="B4:K5"/>
    <mergeCell ref="W4:Z5"/>
    <mergeCell ref="AA4:AH5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W20:Z21"/>
    <mergeCell ref="AA20:AB21"/>
    <mergeCell ref="AC20:AH21"/>
    <mergeCell ref="A18:A19"/>
    <mergeCell ref="B18:B19"/>
    <mergeCell ref="C18:N19"/>
    <mergeCell ref="O18:P19"/>
    <mergeCell ref="Q18:R19"/>
    <mergeCell ref="S18:V19"/>
    <mergeCell ref="W18:Z19"/>
    <mergeCell ref="AA18:AB19"/>
    <mergeCell ref="AC18:AH19"/>
    <mergeCell ref="A22:A23"/>
    <mergeCell ref="B22:B23"/>
    <mergeCell ref="C22:N23"/>
    <mergeCell ref="O22:P23"/>
    <mergeCell ref="Q22:R23"/>
    <mergeCell ref="S22:V23"/>
    <mergeCell ref="A20:A21"/>
    <mergeCell ref="B20:B21"/>
    <mergeCell ref="C20:N21"/>
    <mergeCell ref="O20:P21"/>
    <mergeCell ref="Q20:R21"/>
    <mergeCell ref="S20:V21"/>
    <mergeCell ref="S33:V33"/>
    <mergeCell ref="S35:V35"/>
    <mergeCell ref="A24:A25"/>
    <mergeCell ref="B24:B25"/>
    <mergeCell ref="C24:N25"/>
    <mergeCell ref="O24:P25"/>
    <mergeCell ref="Q24:R25"/>
    <mergeCell ref="S24:V25"/>
    <mergeCell ref="W24:Z25"/>
    <mergeCell ref="W42:Z43"/>
    <mergeCell ref="AA42:AH43"/>
    <mergeCell ref="A26:A27"/>
    <mergeCell ref="B26:B27"/>
    <mergeCell ref="C26:N27"/>
    <mergeCell ref="O26:P27"/>
    <mergeCell ref="Q26:R27"/>
    <mergeCell ref="S26:V27"/>
    <mergeCell ref="W26:Z27"/>
    <mergeCell ref="AA26:AB27"/>
    <mergeCell ref="W35:Z35"/>
    <mergeCell ref="W33:Z33"/>
    <mergeCell ref="W34:Z34"/>
    <mergeCell ref="A28:A29"/>
    <mergeCell ref="B28:B29"/>
    <mergeCell ref="C28:N29"/>
    <mergeCell ref="O28:P29"/>
    <mergeCell ref="Q28:R29"/>
    <mergeCell ref="S28:V29"/>
    <mergeCell ref="W28:Z29"/>
    <mergeCell ref="AA28:AB29"/>
    <mergeCell ref="S30:V30"/>
    <mergeCell ref="S31:V31"/>
    <mergeCell ref="S32:V32"/>
    <mergeCell ref="W38:Z38"/>
    <mergeCell ref="E51:L52"/>
    <mergeCell ref="Y52:AB52"/>
    <mergeCell ref="AE52:AH52"/>
    <mergeCell ref="A54:A55"/>
    <mergeCell ref="B54:B55"/>
    <mergeCell ref="C54:N55"/>
    <mergeCell ref="O54:P55"/>
    <mergeCell ref="Q54:R55"/>
    <mergeCell ref="S54:V55"/>
    <mergeCell ref="W54:Z55"/>
    <mergeCell ref="AA54:AB55"/>
    <mergeCell ref="AC54:AH55"/>
    <mergeCell ref="W44:Z45"/>
    <mergeCell ref="AA44:AH45"/>
    <mergeCell ref="E45:L46"/>
    <mergeCell ref="Z46:AH46"/>
    <mergeCell ref="E47:L48"/>
    <mergeCell ref="Z48:AH49"/>
    <mergeCell ref="A39:AH40"/>
    <mergeCell ref="Z41:AA41"/>
    <mergeCell ref="AC41:AD41"/>
    <mergeCell ref="AF41:AG41"/>
    <mergeCell ref="B42:K43"/>
    <mergeCell ref="A56:A57"/>
    <mergeCell ref="B56:B57"/>
    <mergeCell ref="C56:N57"/>
    <mergeCell ref="O56:P57"/>
    <mergeCell ref="Q56:R57"/>
    <mergeCell ref="S56:V57"/>
    <mergeCell ref="W56:Z57"/>
    <mergeCell ref="AA56:AB57"/>
    <mergeCell ref="AC56:AH57"/>
    <mergeCell ref="A58:A59"/>
    <mergeCell ref="B58:B59"/>
    <mergeCell ref="C58:N59"/>
    <mergeCell ref="O58:P59"/>
    <mergeCell ref="Q58:R59"/>
    <mergeCell ref="S58:V59"/>
    <mergeCell ref="W58:Z59"/>
    <mergeCell ref="AA58:AB59"/>
    <mergeCell ref="AC58:AH59"/>
    <mergeCell ref="W60:Z61"/>
    <mergeCell ref="AA60:AB61"/>
    <mergeCell ref="AC60:AH61"/>
    <mergeCell ref="A62:A63"/>
    <mergeCell ref="B62:B63"/>
    <mergeCell ref="C62:N63"/>
    <mergeCell ref="O62:P63"/>
    <mergeCell ref="Q62:R63"/>
    <mergeCell ref="S62:V63"/>
    <mergeCell ref="W62:Z63"/>
    <mergeCell ref="A60:A61"/>
    <mergeCell ref="B60:B61"/>
    <mergeCell ref="C60:N61"/>
    <mergeCell ref="O60:P61"/>
    <mergeCell ref="Q60:R61"/>
    <mergeCell ref="S60:V61"/>
    <mergeCell ref="AA62:AB63"/>
    <mergeCell ref="AC62:AH63"/>
    <mergeCell ref="A64:A65"/>
    <mergeCell ref="B64:B65"/>
    <mergeCell ref="C64:N65"/>
    <mergeCell ref="O64:P65"/>
    <mergeCell ref="Q64:R65"/>
    <mergeCell ref="S64:V65"/>
    <mergeCell ref="W64:Z65"/>
    <mergeCell ref="AA64:AB65"/>
    <mergeCell ref="AE72:AH73"/>
    <mergeCell ref="AC64:AH65"/>
    <mergeCell ref="A66:A67"/>
    <mergeCell ref="B66:B67"/>
    <mergeCell ref="C66:N67"/>
    <mergeCell ref="O66:P67"/>
    <mergeCell ref="Q66:R67"/>
    <mergeCell ref="S66:V67"/>
    <mergeCell ref="W66:Z67"/>
    <mergeCell ref="AA66:AB67"/>
    <mergeCell ref="AC66:AH67"/>
    <mergeCell ref="E83:L84"/>
    <mergeCell ref="Z84:AH84"/>
    <mergeCell ref="E85:L86"/>
    <mergeCell ref="Z86:AH87"/>
    <mergeCell ref="Z79:AA79"/>
    <mergeCell ref="AC79:AD79"/>
    <mergeCell ref="AF79:AG79"/>
    <mergeCell ref="B80:K81"/>
    <mergeCell ref="W80:Z81"/>
    <mergeCell ref="AA80:AH81"/>
    <mergeCell ref="A94:A95"/>
    <mergeCell ref="B94:B95"/>
    <mergeCell ref="C94:N95"/>
    <mergeCell ref="O94:P95"/>
    <mergeCell ref="Q94:R95"/>
    <mergeCell ref="S94:V95"/>
    <mergeCell ref="W94:Z95"/>
    <mergeCell ref="AA94:AB95"/>
    <mergeCell ref="E89:L90"/>
    <mergeCell ref="Y90:AB90"/>
    <mergeCell ref="A92:A93"/>
    <mergeCell ref="B92:B93"/>
    <mergeCell ref="C92:N93"/>
    <mergeCell ref="O92:P93"/>
    <mergeCell ref="Q92:R93"/>
    <mergeCell ref="S92:V93"/>
    <mergeCell ref="W92:Z93"/>
    <mergeCell ref="A96:A97"/>
    <mergeCell ref="B96:B97"/>
    <mergeCell ref="C96:N97"/>
    <mergeCell ref="O96:P97"/>
    <mergeCell ref="Q96:R97"/>
    <mergeCell ref="S96:V97"/>
    <mergeCell ref="W96:Z97"/>
    <mergeCell ref="AA96:AB97"/>
    <mergeCell ref="AC96:AH97"/>
    <mergeCell ref="AA98:AB99"/>
    <mergeCell ref="A100:A101"/>
    <mergeCell ref="B100:B101"/>
    <mergeCell ref="C100:N101"/>
    <mergeCell ref="O100:P101"/>
    <mergeCell ref="Q100:R101"/>
    <mergeCell ref="S100:V101"/>
    <mergeCell ref="W100:Z101"/>
    <mergeCell ref="A98:A99"/>
    <mergeCell ref="B98:B99"/>
    <mergeCell ref="C98:N99"/>
    <mergeCell ref="O98:P99"/>
    <mergeCell ref="Q98:R99"/>
    <mergeCell ref="S98:V99"/>
    <mergeCell ref="Q104:R105"/>
    <mergeCell ref="S104:V105"/>
    <mergeCell ref="W104:Z105"/>
    <mergeCell ref="AA104:AB105"/>
    <mergeCell ref="AC104:AH105"/>
    <mergeCell ref="A102:A103"/>
    <mergeCell ref="B102:B103"/>
    <mergeCell ref="C102:N103"/>
    <mergeCell ref="O102:P103"/>
    <mergeCell ref="Q102:R103"/>
    <mergeCell ref="S102:V103"/>
    <mergeCell ref="W102:Z103"/>
    <mergeCell ref="AA102:AB103"/>
    <mergeCell ref="AD114:AH114"/>
    <mergeCell ref="W30:Z30"/>
    <mergeCell ref="W31:Z31"/>
    <mergeCell ref="W32:Z32"/>
    <mergeCell ref="W37:Z37"/>
    <mergeCell ref="S107:V107"/>
    <mergeCell ref="S108:V109"/>
    <mergeCell ref="W108:Z109"/>
    <mergeCell ref="AA108:AD109"/>
    <mergeCell ref="AE108:AH109"/>
    <mergeCell ref="S110:V111"/>
    <mergeCell ref="W110:Z111"/>
    <mergeCell ref="AA110:AD111"/>
    <mergeCell ref="AE110:AH111"/>
    <mergeCell ref="AC102:AH103"/>
    <mergeCell ref="AA100:AB101"/>
    <mergeCell ref="AC100:AH101"/>
    <mergeCell ref="AC98:AH99"/>
    <mergeCell ref="AC94:AH95"/>
    <mergeCell ref="AA92:AB93"/>
    <mergeCell ref="AC92:AH93"/>
    <mergeCell ref="AE90:AH90"/>
    <mergeCell ref="W82:Z83"/>
    <mergeCell ref="W98:Z99"/>
    <mergeCell ref="S37:V37"/>
    <mergeCell ref="S112:V113"/>
    <mergeCell ref="W112:Z113"/>
    <mergeCell ref="AA112:AD113"/>
    <mergeCell ref="AA82:AH83"/>
    <mergeCell ref="S74:V75"/>
    <mergeCell ref="W74:Z75"/>
    <mergeCell ref="AA74:AD75"/>
    <mergeCell ref="AE74:AH75"/>
    <mergeCell ref="AD76:AH76"/>
    <mergeCell ref="A77:AH78"/>
    <mergeCell ref="S69:V69"/>
    <mergeCell ref="S70:V71"/>
    <mergeCell ref="W70:Z71"/>
    <mergeCell ref="AA70:AD71"/>
    <mergeCell ref="AE70:AH71"/>
    <mergeCell ref="S72:V73"/>
    <mergeCell ref="W72:Z73"/>
    <mergeCell ref="AA72:AD73"/>
    <mergeCell ref="AE112:AH113"/>
    <mergeCell ref="A104:A105"/>
    <mergeCell ref="B104:B105"/>
    <mergeCell ref="C104:N105"/>
    <mergeCell ref="O104:P105"/>
  </mergeCells>
  <phoneticPr fontId="2"/>
  <dataValidations disablePrompts="1" count="1">
    <dataValidation type="list" allowBlank="1" showInputMessage="1" showErrorMessage="1" sqref="AA18:AB30" xr:uid="{C199195F-98F2-40F9-BC8E-25F3B1AEE9D5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rowBreaks count="1" manualBreakCount="1">
    <brk id="38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showInputMessage="1" showErrorMessage="1" errorTitle="注意" error="リストにない部署となっております_x000a_よろしいでしょうか" xr:uid="{B9D791C8-4826-492D-893B-E0F812CE9977}">
          <x14:formula1>
            <xm:f>リスト!$A$2:$A$9</xm:f>
          </x14:formula1>
          <xm:sqref>B4:K5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9240-11AD-4C94-8D94-A82866CFC07D}">
  <sheetPr codeName="Sheet17">
    <tabColor theme="0" tint="-0.34998626667073579"/>
  </sheetPr>
  <dimension ref="A1:AI111"/>
  <sheetViews>
    <sheetView view="pageBreakPreview" zoomScaleNormal="100" zoomScaleSheetLayoutView="100" workbookViewId="0">
      <selection activeCell="AC53" sqref="AC53:AH54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799" t="s">
        <v>131</v>
      </c>
      <c r="AA10" s="799"/>
      <c r="AB10" s="799"/>
      <c r="AC10" s="799"/>
      <c r="AD10" s="799"/>
      <c r="AE10" s="799"/>
      <c r="AF10" s="799"/>
      <c r="AG10" s="799"/>
      <c r="AH10" s="800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799"/>
      <c r="AA11" s="799"/>
      <c r="AB11" s="799"/>
      <c r="AC11" s="799"/>
      <c r="AD11" s="799"/>
      <c r="AE11" s="799"/>
      <c r="AF11" s="799"/>
      <c r="AG11" s="799"/>
      <c r="AH11" s="800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+$AE$34</f>
        <v>992770200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252"/>
      <c r="B15" s="141"/>
      <c r="C15" s="141"/>
      <c r="D15" s="142"/>
      <c r="E15" s="249"/>
      <c r="F15" s="249"/>
      <c r="G15" s="249"/>
      <c r="H15" s="249"/>
      <c r="I15" s="249"/>
      <c r="J15" s="249"/>
      <c r="K15" s="249"/>
      <c r="L15" s="249"/>
      <c r="M15" s="2"/>
      <c r="N15" s="129"/>
      <c r="P15" s="130"/>
      <c r="Q15" s="130"/>
      <c r="R15" s="130"/>
      <c r="T15" s="130"/>
      <c r="W15" s="156"/>
      <c r="X15" s="9"/>
      <c r="Y15" s="20"/>
      <c r="Z15" s="20"/>
      <c r="AA15" s="20"/>
      <c r="AB15" s="20"/>
      <c r="AE15" s="250"/>
      <c r="AF15" s="250"/>
      <c r="AG15" s="250"/>
      <c r="AH15" s="251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30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601">
        <v>0.1</v>
      </c>
      <c r="AB18" s="757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58"/>
      <c r="AB19" s="759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30</v>
      </c>
      <c r="C20" s="625" t="s">
        <v>126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766">
        <v>1600000</v>
      </c>
      <c r="T20" s="767"/>
      <c r="U20" s="767"/>
      <c r="V20" s="768"/>
      <c r="W20" s="766">
        <f>+$S20*$O20</f>
        <v>1600000</v>
      </c>
      <c r="X20" s="767"/>
      <c r="Y20" s="767"/>
      <c r="Z20" s="768"/>
      <c r="AA20" s="601">
        <v>0.1</v>
      </c>
      <c r="AB20" s="757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769"/>
      <c r="T21" s="770"/>
      <c r="U21" s="770"/>
      <c r="V21" s="771"/>
      <c r="W21" s="769"/>
      <c r="X21" s="770"/>
      <c r="Y21" s="770"/>
      <c r="Z21" s="771"/>
      <c r="AA21" s="758"/>
      <c r="AB21" s="759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30</v>
      </c>
      <c r="C22" s="625" t="s">
        <v>127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100</v>
      </c>
      <c r="P22" s="588"/>
      <c r="Q22" s="591" t="s">
        <v>128</v>
      </c>
      <c r="R22" s="592"/>
      <c r="S22" s="766">
        <v>9000</v>
      </c>
      <c r="T22" s="767"/>
      <c r="U22" s="767"/>
      <c r="V22" s="768"/>
      <c r="W22" s="766">
        <f>+$S22*$O22</f>
        <v>900000</v>
      </c>
      <c r="X22" s="767"/>
      <c r="Y22" s="767"/>
      <c r="Z22" s="768"/>
      <c r="AA22" s="601">
        <v>0.1</v>
      </c>
      <c r="AB22" s="757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58"/>
      <c r="AB23" s="759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30</v>
      </c>
      <c r="C24" s="625" t="s">
        <v>124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15000</v>
      </c>
      <c r="T24" s="767"/>
      <c r="U24" s="767"/>
      <c r="V24" s="768"/>
      <c r="W24" s="766">
        <f>+$S24*$O24</f>
        <v>15000</v>
      </c>
      <c r="X24" s="767"/>
      <c r="Y24" s="767"/>
      <c r="Z24" s="768"/>
      <c r="AA24" s="601">
        <v>0.08</v>
      </c>
      <c r="AB24" s="757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58"/>
      <c r="AB25" s="759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30</v>
      </c>
      <c r="C26" s="625" t="s">
        <v>125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82</v>
      </c>
      <c r="R26" s="592"/>
      <c r="S26" s="766">
        <v>4000</v>
      </c>
      <c r="T26" s="767"/>
      <c r="U26" s="767"/>
      <c r="V26" s="768"/>
      <c r="W26" s="766">
        <f>+$S26*$O26</f>
        <v>4000</v>
      </c>
      <c r="X26" s="767"/>
      <c r="Y26" s="767"/>
      <c r="Z26" s="768"/>
      <c r="AA26" s="605" t="s">
        <v>97</v>
      </c>
      <c r="AB26" s="606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607"/>
      <c r="AB27" s="608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/>
      <c r="B28" s="623"/>
      <c r="C28" s="625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/>
      <c r="P28" s="588"/>
      <c r="Q28" s="609"/>
      <c r="R28" s="610"/>
      <c r="S28" s="766"/>
      <c r="T28" s="767"/>
      <c r="U28" s="767"/>
      <c r="V28" s="768"/>
      <c r="W28" s="766">
        <f>+$S28*$O28</f>
        <v>0</v>
      </c>
      <c r="X28" s="767"/>
      <c r="Y28" s="767"/>
      <c r="Z28" s="768"/>
      <c r="AA28" s="619" t="s">
        <v>129</v>
      </c>
      <c r="AB28" s="620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69"/>
      <c r="T29" s="770"/>
      <c r="U29" s="770"/>
      <c r="V29" s="771"/>
      <c r="W29" s="769"/>
      <c r="X29" s="770"/>
      <c r="Y29" s="770"/>
      <c r="Z29" s="771"/>
      <c r="AA29" s="621"/>
      <c r="AB29" s="622"/>
      <c r="AC29" s="788"/>
      <c r="AD29" s="789"/>
      <c r="AE29" s="789"/>
      <c r="AF29" s="789"/>
      <c r="AG29" s="789"/>
      <c r="AH29" s="790"/>
      <c r="AI29" s="242"/>
    </row>
    <row r="30" spans="1:35" ht="20.100000000000001" customHeight="1" x14ac:dyDescent="0.15">
      <c r="A30" s="20"/>
      <c r="B30" s="2"/>
      <c r="C30" s="20"/>
      <c r="D30" s="2"/>
      <c r="E30" s="2"/>
      <c r="F30" s="20"/>
      <c r="G30" s="2"/>
      <c r="H30" s="20"/>
      <c r="I30" s="2"/>
      <c r="J30" s="2"/>
      <c r="K30" s="17"/>
      <c r="L30" s="17"/>
      <c r="M30" s="17"/>
      <c r="N30" s="17"/>
      <c r="O30" s="2"/>
      <c r="P30" s="2"/>
      <c r="Q30" s="2"/>
      <c r="R30" s="2"/>
      <c r="S30" s="818"/>
      <c r="T30" s="929"/>
      <c r="U30" s="929"/>
      <c r="V30" s="930"/>
      <c r="W30" s="290" t="s">
        <v>80</v>
      </c>
      <c r="X30" s="229"/>
      <c r="Y30" s="229"/>
      <c r="Z30" s="229"/>
      <c r="AA30" s="291" t="s">
        <v>35</v>
      </c>
      <c r="AB30" s="231"/>
      <c r="AC30" s="231"/>
      <c r="AD30" s="292"/>
      <c r="AE30" s="290" t="s">
        <v>87</v>
      </c>
      <c r="AF30" s="229"/>
      <c r="AG30" s="228"/>
      <c r="AH30" s="233"/>
    </row>
    <row r="31" spans="1:35" ht="20.100000000000001" customHeight="1" x14ac:dyDescent="0.15">
      <c r="A31" s="66"/>
      <c r="B31" s="66"/>
      <c r="C31" s="66"/>
      <c r="D31" s="2"/>
      <c r="E31" s="2"/>
      <c r="F31" s="2"/>
      <c r="G31" s="2"/>
      <c r="H31" s="2"/>
      <c r="I31" s="2"/>
      <c r="J31" s="2"/>
      <c r="K31" s="20"/>
      <c r="L31" s="2"/>
      <c r="M31" s="20"/>
      <c r="N31" s="2"/>
      <c r="O31" s="67"/>
      <c r="P31" s="67"/>
      <c r="Q31" s="67"/>
      <c r="R31" s="67"/>
      <c r="S31" s="931" t="s">
        <v>85</v>
      </c>
      <c r="T31" s="932"/>
      <c r="U31" s="932"/>
      <c r="V31" s="933"/>
      <c r="W31" s="827">
        <f>SUMIF($AA$18:$AB$29,10%,$W$18:$Z$29)</f>
        <v>902500000</v>
      </c>
      <c r="X31" s="828"/>
      <c r="Y31" s="828"/>
      <c r="Z31" s="829"/>
      <c r="AA31" s="827">
        <f>ROUND(SUMIF($AA$18:$AB$29,10%,$W$18:$Z$29)*10%,0)</f>
        <v>90250000</v>
      </c>
      <c r="AB31" s="828"/>
      <c r="AC31" s="828"/>
      <c r="AD31" s="829"/>
      <c r="AE31" s="827">
        <f>+$W$31+$AA$31</f>
        <v>992750000</v>
      </c>
      <c r="AF31" s="828"/>
      <c r="AG31" s="828"/>
      <c r="AH31" s="829"/>
    </row>
    <row r="32" spans="1:35" ht="20.100000000000001" customHeight="1" x14ac:dyDescent="0.15">
      <c r="A32" s="68"/>
      <c r="B32" s="6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67"/>
      <c r="P32" s="67"/>
      <c r="Q32" s="67"/>
      <c r="R32" s="67"/>
      <c r="S32" s="824" t="s">
        <v>86</v>
      </c>
      <c r="T32" s="825"/>
      <c r="U32" s="825"/>
      <c r="V32" s="826"/>
      <c r="W32" s="827">
        <f>SUMIF($AA$18:$AB$29,8%,$W$18:$Z$29)</f>
        <v>15000</v>
      </c>
      <c r="X32" s="828"/>
      <c r="Y32" s="828"/>
      <c r="Z32" s="829"/>
      <c r="AA32" s="827">
        <f>ROUND(SUMIF($AA$18:$AB$29,8%,$W$18:$Z$29)*8%,0)</f>
        <v>1200</v>
      </c>
      <c r="AB32" s="828"/>
      <c r="AC32" s="828"/>
      <c r="AD32" s="829"/>
      <c r="AE32" s="827">
        <f>+$W$32+$AA$32</f>
        <v>16200</v>
      </c>
      <c r="AF32" s="828"/>
      <c r="AG32" s="828"/>
      <c r="AH32" s="829"/>
    </row>
    <row r="33" spans="1:34" ht="20.100000000000001" customHeight="1" thickBot="1" x14ac:dyDescent="0.2">
      <c r="A33" s="68"/>
      <c r="B33" s="70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920" t="s">
        <v>84</v>
      </c>
      <c r="T33" s="921"/>
      <c r="U33" s="921"/>
      <c r="V33" s="922"/>
      <c r="W33" s="923">
        <f>SUMIF($AA$18:$AB$29,"非",$W$18:$Z$29)</f>
        <v>4000</v>
      </c>
      <c r="X33" s="924"/>
      <c r="Y33" s="924"/>
      <c r="Z33" s="925"/>
      <c r="AA33" s="926">
        <v>0</v>
      </c>
      <c r="AB33" s="927"/>
      <c r="AC33" s="927"/>
      <c r="AD33" s="928"/>
      <c r="AE33" s="923">
        <f>+$W$33+$AA$33</f>
        <v>4000</v>
      </c>
      <c r="AF33" s="924"/>
      <c r="AG33" s="924"/>
      <c r="AH33" s="925"/>
    </row>
    <row r="34" spans="1:34" ht="20.100000000000001" customHeight="1" thickBot="1" x14ac:dyDescent="0.2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836" t="s">
        <v>113</v>
      </c>
      <c r="T34" s="837"/>
      <c r="U34" s="837"/>
      <c r="V34" s="838"/>
      <c r="W34" s="839">
        <f>SUM(W31:Z33)</f>
        <v>902519000</v>
      </c>
      <c r="X34" s="840"/>
      <c r="Y34" s="840"/>
      <c r="Z34" s="841"/>
      <c r="AA34" s="839">
        <f>SUM(AA31:AD33)</f>
        <v>90251200</v>
      </c>
      <c r="AB34" s="840"/>
      <c r="AC34" s="840"/>
      <c r="AD34" s="841"/>
      <c r="AE34" s="839">
        <f>SUM(AE31:AH33)</f>
        <v>992770200</v>
      </c>
      <c r="AF34" s="840"/>
      <c r="AG34" s="840"/>
      <c r="AH34" s="842"/>
    </row>
    <row r="35" spans="1:34" ht="15" customHeight="1" x14ac:dyDescent="0.15">
      <c r="A35" s="68"/>
      <c r="B35" s="6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246"/>
      <c r="T35" s="246"/>
      <c r="U35" s="246"/>
      <c r="V35" s="246"/>
      <c r="W35" s="248"/>
      <c r="X35" s="248"/>
      <c r="Y35" s="248"/>
      <c r="Z35" s="248"/>
      <c r="AA35" s="248"/>
      <c r="AB35" s="248"/>
      <c r="AC35" s="248"/>
      <c r="AD35" s="778" t="s">
        <v>112</v>
      </c>
      <c r="AE35" s="778"/>
      <c r="AF35" s="778"/>
      <c r="AG35" s="778"/>
      <c r="AH35" s="778"/>
    </row>
    <row r="36" spans="1:34" ht="14.85" customHeight="1" x14ac:dyDescent="0.4">
      <c r="A36" s="534" t="s">
        <v>93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</row>
    <row r="37" spans="1:34" ht="14.85" customHeight="1" x14ac:dyDescent="0.4">
      <c r="A37" s="534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</row>
    <row r="38" spans="1:34" ht="14.85" customHeight="1" x14ac:dyDescent="0.15">
      <c r="A38" s="160" t="str">
        <f>+$A$3</f>
        <v>昭和建設株式会社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31"/>
      <c r="X38" s="81" t="s">
        <v>62</v>
      </c>
      <c r="Y38" s="81"/>
      <c r="Z38" s="487">
        <f>+$Z$3</f>
        <v>5</v>
      </c>
      <c r="AA38" s="487"/>
      <c r="AB38" s="81" t="s">
        <v>63</v>
      </c>
      <c r="AC38" s="487">
        <f>+$AC$3</f>
        <v>6</v>
      </c>
      <c r="AD38" s="487"/>
      <c r="AE38" s="81" t="s">
        <v>64</v>
      </c>
      <c r="AF38" s="487">
        <f>+$AF$3</f>
        <v>5</v>
      </c>
      <c r="AG38" s="487"/>
      <c r="AH38" s="81" t="s">
        <v>65</v>
      </c>
    </row>
    <row r="39" spans="1:34" ht="14.85" customHeight="1" x14ac:dyDescent="0.15">
      <c r="A39" s="160"/>
      <c r="B39" s="432" t="str">
        <f>+$B$4</f>
        <v>土木部</v>
      </c>
      <c r="C39" s="432"/>
      <c r="D39" s="432"/>
      <c r="E39" s="432"/>
      <c r="F39" s="432"/>
      <c r="G39" s="432"/>
      <c r="H39" s="432"/>
      <c r="I39" s="432"/>
      <c r="J39" s="432"/>
      <c r="K39" s="432"/>
      <c r="L39" s="2"/>
      <c r="M39" s="2"/>
      <c r="N39" s="2"/>
      <c r="P39" s="9"/>
      <c r="Q39" s="120"/>
      <c r="R39" s="83"/>
      <c r="S39" s="120"/>
      <c r="T39" s="83"/>
      <c r="U39" s="120"/>
      <c r="V39" s="161"/>
      <c r="W39" s="543" t="s">
        <v>88</v>
      </c>
      <c r="X39" s="460"/>
      <c r="Y39" s="460"/>
      <c r="Z39" s="461"/>
      <c r="AA39" s="535" t="str">
        <f>+$AA$4</f>
        <v>82402</v>
      </c>
      <c r="AB39" s="535"/>
      <c r="AC39" s="535"/>
      <c r="AD39" s="535"/>
      <c r="AE39" s="535"/>
      <c r="AF39" s="535"/>
      <c r="AG39" s="535"/>
      <c r="AH39" s="536"/>
    </row>
    <row r="40" spans="1:34" ht="14.85" customHeight="1" thickBot="1" x14ac:dyDescent="0.2">
      <c r="A40" s="180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132" t="s">
        <v>59</v>
      </c>
      <c r="M40" s="2"/>
      <c r="N40" s="2"/>
      <c r="O40" s="9"/>
      <c r="P40" s="9"/>
      <c r="Q40" s="9"/>
      <c r="R40" s="120"/>
      <c r="S40" s="150"/>
      <c r="T40" s="150"/>
      <c r="U40" s="159"/>
      <c r="V40" s="152"/>
      <c r="W40" s="544"/>
      <c r="X40" s="462"/>
      <c r="Y40" s="462"/>
      <c r="Z40" s="463"/>
      <c r="AA40" s="537"/>
      <c r="AB40" s="537"/>
      <c r="AC40" s="537"/>
      <c r="AD40" s="537"/>
      <c r="AE40" s="537"/>
      <c r="AF40" s="537"/>
      <c r="AG40" s="537"/>
      <c r="AH40" s="538"/>
    </row>
    <row r="41" spans="1:34" ht="14.85" customHeight="1" x14ac:dyDescent="0.15">
      <c r="A41" s="130"/>
      <c r="B41" s="130"/>
      <c r="C41" s="130"/>
      <c r="D41" s="130"/>
      <c r="E41" s="130"/>
      <c r="F41" s="120"/>
      <c r="G41" s="120"/>
      <c r="H41" s="120"/>
      <c r="I41" s="2"/>
      <c r="J41" s="2"/>
      <c r="K41" s="137"/>
      <c r="L41" s="137"/>
      <c r="M41" s="2"/>
      <c r="N41" s="122"/>
      <c r="O41" s="122"/>
      <c r="P41" s="122"/>
      <c r="Q41" s="122"/>
      <c r="R41" s="122"/>
      <c r="S41" s="151"/>
      <c r="T41" s="157"/>
      <c r="U41" s="158"/>
      <c r="V41" s="152"/>
      <c r="W41" s="739" t="s">
        <v>91</v>
      </c>
      <c r="X41" s="740"/>
      <c r="Y41" s="740"/>
      <c r="Z41" s="741"/>
      <c r="AA41" s="745">
        <f>+$AA$6</f>
        <v>1234567890123</v>
      </c>
      <c r="AB41" s="745"/>
      <c r="AC41" s="745"/>
      <c r="AD41" s="745"/>
      <c r="AE41" s="745"/>
      <c r="AF41" s="745"/>
      <c r="AG41" s="745"/>
      <c r="AH41" s="746"/>
    </row>
    <row r="42" spans="1:34" ht="14.85" customHeight="1" x14ac:dyDescent="0.15">
      <c r="A42" s="234" t="s">
        <v>60</v>
      </c>
      <c r="B42" s="235"/>
      <c r="C42" s="144"/>
      <c r="D42" s="144"/>
      <c r="E42" s="749" t="str">
        <f>+$E$7</f>
        <v>SD2100017</v>
      </c>
      <c r="F42" s="749"/>
      <c r="G42" s="749"/>
      <c r="H42" s="749"/>
      <c r="I42" s="749"/>
      <c r="J42" s="749"/>
      <c r="K42" s="749"/>
      <c r="L42" s="750"/>
      <c r="M42" s="2"/>
      <c r="N42" s="122"/>
      <c r="O42" s="130"/>
      <c r="P42" s="130"/>
      <c r="Q42" s="130"/>
      <c r="R42" s="130"/>
      <c r="T42" s="9"/>
      <c r="V42" s="96"/>
      <c r="W42" s="742"/>
      <c r="X42" s="743"/>
      <c r="Y42" s="743"/>
      <c r="Z42" s="744"/>
      <c r="AA42" s="747"/>
      <c r="AB42" s="747"/>
      <c r="AC42" s="747"/>
      <c r="AD42" s="747"/>
      <c r="AE42" s="747"/>
      <c r="AF42" s="747"/>
      <c r="AG42" s="747"/>
      <c r="AH42" s="748"/>
    </row>
    <row r="43" spans="1:34" ht="14.85" customHeight="1" x14ac:dyDescent="0.15">
      <c r="A43" s="80"/>
      <c r="B43" s="131"/>
      <c r="C43" s="81"/>
      <c r="D43" s="81"/>
      <c r="E43" s="751"/>
      <c r="F43" s="751"/>
      <c r="G43" s="751"/>
      <c r="H43" s="751"/>
      <c r="I43" s="751"/>
      <c r="J43" s="751"/>
      <c r="K43" s="751"/>
      <c r="L43" s="752"/>
      <c r="M43" s="2"/>
      <c r="N43" s="126"/>
      <c r="O43" s="123"/>
      <c r="P43" s="123"/>
      <c r="Q43" s="123"/>
      <c r="R43" s="126"/>
      <c r="S43" s="9"/>
      <c r="T43" s="9"/>
      <c r="U43" s="9"/>
      <c r="V43" s="128"/>
      <c r="W43" s="9" t="s">
        <v>66</v>
      </c>
      <c r="Z43" s="518" t="str">
        <f>+$Z$8</f>
        <v>茨城県東茨城郡茨城町長岡3518</v>
      </c>
      <c r="AA43" s="518"/>
      <c r="AB43" s="518"/>
      <c r="AC43" s="518"/>
      <c r="AD43" s="518"/>
      <c r="AE43" s="518"/>
      <c r="AF43" s="518"/>
      <c r="AG43" s="518"/>
      <c r="AH43" s="519"/>
    </row>
    <row r="44" spans="1:34" ht="14.85" customHeight="1" x14ac:dyDescent="0.15">
      <c r="A44" s="133" t="s">
        <v>61</v>
      </c>
      <c r="B44" s="148"/>
      <c r="C44" s="148"/>
      <c r="D44" s="148"/>
      <c r="E44" s="460" t="str">
        <f>+$E$9</f>
        <v>住友調整池</v>
      </c>
      <c r="F44" s="460"/>
      <c r="G44" s="460"/>
      <c r="H44" s="460"/>
      <c r="I44" s="460"/>
      <c r="J44" s="460"/>
      <c r="K44" s="460"/>
      <c r="L44" s="461"/>
      <c r="M44" s="2"/>
      <c r="N44" s="126"/>
      <c r="O44" s="123"/>
      <c r="P44" s="123"/>
      <c r="Q44" s="123"/>
      <c r="R44" s="126"/>
      <c r="S44" s="9"/>
      <c r="T44" s="9"/>
      <c r="U44" s="9"/>
      <c r="V44" s="128"/>
      <c r="W44" s="9"/>
      <c r="Z44" s="9"/>
      <c r="AH44" s="96"/>
    </row>
    <row r="45" spans="1:34" ht="14.85" customHeight="1" x14ac:dyDescent="0.15">
      <c r="A45" s="139"/>
      <c r="B45" s="140"/>
      <c r="C45" s="140"/>
      <c r="D45" s="140"/>
      <c r="E45" s="462"/>
      <c r="F45" s="462"/>
      <c r="G45" s="462"/>
      <c r="H45" s="462"/>
      <c r="I45" s="462"/>
      <c r="J45" s="462"/>
      <c r="K45" s="462"/>
      <c r="L45" s="463"/>
      <c r="M45" s="2"/>
      <c r="N45" s="83"/>
      <c r="V45" s="96"/>
      <c r="W45" s="1" t="s">
        <v>67</v>
      </c>
      <c r="Z45" s="464" t="str">
        <f>+$Z$10</f>
        <v>株式会社〇〇工務店</v>
      </c>
      <c r="AA45" s="464"/>
      <c r="AB45" s="464"/>
      <c r="AC45" s="464"/>
      <c r="AD45" s="464"/>
      <c r="AE45" s="464"/>
      <c r="AF45" s="464"/>
      <c r="AG45" s="464"/>
      <c r="AH45" s="465"/>
    </row>
    <row r="46" spans="1:34" ht="14.85" customHeight="1" x14ac:dyDescent="0.15">
      <c r="A46" s="144"/>
      <c r="M46" s="2"/>
      <c r="N46" s="120"/>
      <c r="O46" s="120"/>
      <c r="P46" s="9"/>
      <c r="Q46" s="9"/>
      <c r="R46" s="9"/>
      <c r="S46" s="9"/>
      <c r="T46" s="9"/>
      <c r="U46" s="9"/>
      <c r="V46" s="162"/>
      <c r="W46" s="2"/>
      <c r="Z46" s="464"/>
      <c r="AA46" s="464"/>
      <c r="AB46" s="464"/>
      <c r="AC46" s="464"/>
      <c r="AD46" s="464"/>
      <c r="AE46" s="464"/>
      <c r="AF46" s="464"/>
      <c r="AG46" s="464"/>
      <c r="AH46" s="465"/>
    </row>
    <row r="47" spans="1:34" ht="14.85" customHeight="1" thickBot="1" x14ac:dyDescent="0.2">
      <c r="A47" s="166"/>
      <c r="B47" s="141"/>
      <c r="C47" s="141"/>
      <c r="D47" s="142"/>
      <c r="E47" s="146"/>
      <c r="F47" s="147"/>
      <c r="G47" s="147"/>
      <c r="H47" s="147"/>
      <c r="I47" s="147"/>
      <c r="J47" s="147"/>
      <c r="K47" s="147"/>
      <c r="L47" s="147"/>
      <c r="M47" s="2"/>
      <c r="N47" s="120"/>
      <c r="P47" s="9"/>
      <c r="Q47" s="9"/>
      <c r="R47" s="9"/>
      <c r="V47" s="96"/>
      <c r="AG47" s="163" t="s">
        <v>70</v>
      </c>
      <c r="AH47" s="96"/>
    </row>
    <row r="48" spans="1:34" ht="14.85" customHeight="1" x14ac:dyDescent="0.15">
      <c r="A48" s="173" t="s">
        <v>75</v>
      </c>
      <c r="B48" s="174"/>
      <c r="C48" s="174"/>
      <c r="D48" s="175"/>
      <c r="E48" s="480">
        <f>+$E$13</f>
        <v>992770200</v>
      </c>
      <c r="F48" s="481"/>
      <c r="G48" s="481"/>
      <c r="H48" s="481"/>
      <c r="I48" s="481"/>
      <c r="J48" s="481"/>
      <c r="K48" s="481"/>
      <c r="L48" s="482"/>
      <c r="M48" s="2"/>
      <c r="N48" s="129"/>
      <c r="P48" s="130"/>
      <c r="Q48" s="130"/>
      <c r="R48" s="130"/>
      <c r="T48" s="130"/>
      <c r="V48" s="128"/>
      <c r="W48" s="9"/>
      <c r="AH48" s="96"/>
    </row>
    <row r="49" spans="1:35" ht="14.85" customHeight="1" thickBot="1" x14ac:dyDescent="0.2">
      <c r="A49" s="176" t="s">
        <v>74</v>
      </c>
      <c r="B49" s="177"/>
      <c r="C49" s="177"/>
      <c r="D49" s="178"/>
      <c r="E49" s="483"/>
      <c r="F49" s="484"/>
      <c r="G49" s="484"/>
      <c r="H49" s="484"/>
      <c r="I49" s="484"/>
      <c r="J49" s="484"/>
      <c r="K49" s="484"/>
      <c r="L49" s="485"/>
      <c r="M49" s="2"/>
      <c r="N49" s="129"/>
      <c r="P49" s="130"/>
      <c r="Q49" s="130"/>
      <c r="R49" s="130"/>
      <c r="T49" s="130"/>
      <c r="W49" s="80" t="s">
        <v>71</v>
      </c>
      <c r="X49" s="121"/>
      <c r="Y49" s="486" t="str">
        <f>+$Y$14</f>
        <v>029-292-0095</v>
      </c>
      <c r="Z49" s="486"/>
      <c r="AA49" s="486"/>
      <c r="AB49" s="486"/>
      <c r="AC49" s="81" t="s">
        <v>73</v>
      </c>
      <c r="AD49" s="81"/>
      <c r="AE49" s="487" t="str">
        <f>+$AE$14</f>
        <v>昭和 太郎</v>
      </c>
      <c r="AF49" s="487"/>
      <c r="AG49" s="487"/>
      <c r="AH49" s="488"/>
    </row>
    <row r="50" spans="1:35" ht="14.85" customHeight="1" x14ac:dyDescent="0.15">
      <c r="A50" s="141"/>
      <c r="B50" s="141"/>
      <c r="C50" s="141"/>
      <c r="D50" s="142"/>
      <c r="E50" s="143"/>
      <c r="F50" s="143"/>
      <c r="G50" s="143"/>
      <c r="H50" s="143"/>
      <c r="I50" s="2"/>
      <c r="J50" s="2"/>
      <c r="K50" s="2"/>
      <c r="L50" s="2"/>
      <c r="M50" s="2"/>
      <c r="N50" s="120"/>
      <c r="O50" s="120"/>
      <c r="P50" s="9"/>
      <c r="Q50" s="2"/>
      <c r="R50" s="2"/>
      <c r="S50" s="2"/>
    </row>
    <row r="51" spans="1:35" s="145" customFormat="1" ht="14.85" customHeight="1" x14ac:dyDescent="0.4">
      <c r="A51" s="725" t="s">
        <v>76</v>
      </c>
      <c r="B51" s="725" t="s">
        <v>65</v>
      </c>
      <c r="C51" s="727" t="s">
        <v>83</v>
      </c>
      <c r="D51" s="728"/>
      <c r="E51" s="728"/>
      <c r="F51" s="728"/>
      <c r="G51" s="728"/>
      <c r="H51" s="728"/>
      <c r="I51" s="728"/>
      <c r="J51" s="728"/>
      <c r="K51" s="728"/>
      <c r="L51" s="728"/>
      <c r="M51" s="728"/>
      <c r="N51" s="729"/>
      <c r="O51" s="733" t="s">
        <v>77</v>
      </c>
      <c r="P51" s="734"/>
      <c r="Q51" s="733" t="s">
        <v>78</v>
      </c>
      <c r="R51" s="734"/>
      <c r="S51" s="733" t="s">
        <v>79</v>
      </c>
      <c r="T51" s="737"/>
      <c r="U51" s="737"/>
      <c r="V51" s="734"/>
      <c r="W51" s="733" t="s">
        <v>80</v>
      </c>
      <c r="X51" s="737"/>
      <c r="Y51" s="737"/>
      <c r="Z51" s="734"/>
      <c r="AA51" s="733" t="s">
        <v>81</v>
      </c>
      <c r="AB51" s="734"/>
      <c r="AC51" s="733" t="s">
        <v>106</v>
      </c>
      <c r="AD51" s="737"/>
      <c r="AE51" s="737"/>
      <c r="AF51" s="737"/>
      <c r="AG51" s="737"/>
      <c r="AH51" s="734"/>
    </row>
    <row r="52" spans="1:35" s="145" customFormat="1" ht="14.85" customHeight="1" x14ac:dyDescent="0.4">
      <c r="A52" s="726"/>
      <c r="B52" s="726"/>
      <c r="C52" s="730"/>
      <c r="D52" s="731"/>
      <c r="E52" s="731"/>
      <c r="F52" s="731"/>
      <c r="G52" s="731"/>
      <c r="H52" s="731"/>
      <c r="I52" s="731"/>
      <c r="J52" s="731"/>
      <c r="K52" s="731"/>
      <c r="L52" s="731"/>
      <c r="M52" s="731"/>
      <c r="N52" s="732"/>
      <c r="O52" s="735"/>
      <c r="P52" s="736"/>
      <c r="Q52" s="735"/>
      <c r="R52" s="736"/>
      <c r="S52" s="735"/>
      <c r="T52" s="738"/>
      <c r="U52" s="738"/>
      <c r="V52" s="736"/>
      <c r="W52" s="735"/>
      <c r="X52" s="738"/>
      <c r="Y52" s="738"/>
      <c r="Z52" s="736"/>
      <c r="AA52" s="735"/>
      <c r="AB52" s="736"/>
      <c r="AC52" s="735"/>
      <c r="AD52" s="738"/>
      <c r="AE52" s="738"/>
      <c r="AF52" s="738"/>
      <c r="AG52" s="738"/>
      <c r="AH52" s="736"/>
    </row>
    <row r="53" spans="1:35" s="207" customFormat="1" ht="14.85" customHeight="1" x14ac:dyDescent="0.15">
      <c r="A53" s="724">
        <f>+$A$18</f>
        <v>10</v>
      </c>
      <c r="B53" s="623">
        <f>+$B$18</f>
        <v>30</v>
      </c>
      <c r="C53" s="625" t="str">
        <f>+$C$18</f>
        <v>道路工事一式〇〇
〇〇〇</v>
      </c>
      <c r="D53" s="626"/>
      <c r="E53" s="626"/>
      <c r="F53" s="626"/>
      <c r="G53" s="626"/>
      <c r="H53" s="626"/>
      <c r="I53" s="626"/>
      <c r="J53" s="626"/>
      <c r="K53" s="626"/>
      <c r="L53" s="626"/>
      <c r="M53" s="626"/>
      <c r="N53" s="627"/>
      <c r="O53" s="587">
        <f>+$O$18</f>
        <v>1</v>
      </c>
      <c r="P53" s="588"/>
      <c r="Q53" s="591" t="str">
        <f>+$Q$18</f>
        <v>式</v>
      </c>
      <c r="R53" s="592"/>
      <c r="S53" s="766">
        <f>+$S$18</f>
        <v>900000000</v>
      </c>
      <c r="T53" s="767"/>
      <c r="U53" s="767"/>
      <c r="V53" s="768"/>
      <c r="W53" s="766">
        <f>+$W$18</f>
        <v>900000000</v>
      </c>
      <c r="X53" s="767"/>
      <c r="Y53" s="767"/>
      <c r="Z53" s="768"/>
      <c r="AA53" s="720">
        <f>+$AA$18</f>
        <v>0.1</v>
      </c>
      <c r="AB53" s="721"/>
      <c r="AC53" s="779" t="str">
        <f>+IF(AC18="","",$AC$18)</f>
        <v/>
      </c>
      <c r="AD53" s="780"/>
      <c r="AE53" s="780"/>
      <c r="AF53" s="780"/>
      <c r="AG53" s="780"/>
      <c r="AH53" s="781"/>
      <c r="AI53" s="241"/>
    </row>
    <row r="54" spans="1:35" s="207" customFormat="1" ht="14.85" customHeight="1" x14ac:dyDescent="0.15">
      <c r="A54" s="722"/>
      <c r="B54" s="624"/>
      <c r="C54" s="628"/>
      <c r="D54" s="629"/>
      <c r="E54" s="629"/>
      <c r="F54" s="629"/>
      <c r="G54" s="629"/>
      <c r="H54" s="629"/>
      <c r="I54" s="629"/>
      <c r="J54" s="629"/>
      <c r="K54" s="629"/>
      <c r="L54" s="629"/>
      <c r="M54" s="629"/>
      <c r="N54" s="630"/>
      <c r="O54" s="589"/>
      <c r="P54" s="590"/>
      <c r="Q54" s="593"/>
      <c r="R54" s="594"/>
      <c r="S54" s="769"/>
      <c r="T54" s="770"/>
      <c r="U54" s="770"/>
      <c r="V54" s="771"/>
      <c r="W54" s="769"/>
      <c r="X54" s="770"/>
      <c r="Y54" s="770"/>
      <c r="Z54" s="771"/>
      <c r="AA54" s="722"/>
      <c r="AB54" s="723"/>
      <c r="AC54" s="782"/>
      <c r="AD54" s="783"/>
      <c r="AE54" s="783"/>
      <c r="AF54" s="783"/>
      <c r="AG54" s="783"/>
      <c r="AH54" s="784"/>
      <c r="AI54" s="241"/>
    </row>
    <row r="55" spans="1:35" s="207" customFormat="1" ht="14.85" customHeight="1" x14ac:dyDescent="0.15">
      <c r="A55" s="724">
        <f>+$A$20</f>
        <v>10</v>
      </c>
      <c r="B55" s="623">
        <f>+$B$20</f>
        <v>30</v>
      </c>
      <c r="C55" s="625" t="str">
        <f>+$C$20</f>
        <v>外注費</v>
      </c>
      <c r="D55" s="626"/>
      <c r="E55" s="626"/>
      <c r="F55" s="626"/>
      <c r="G55" s="626"/>
      <c r="H55" s="626"/>
      <c r="I55" s="626"/>
      <c r="J55" s="626"/>
      <c r="K55" s="626"/>
      <c r="L55" s="626"/>
      <c r="M55" s="626"/>
      <c r="N55" s="627"/>
      <c r="O55" s="587">
        <f>+$O$20</f>
        <v>1</v>
      </c>
      <c r="P55" s="588"/>
      <c r="Q55" s="591" t="str">
        <f>+$Q$20</f>
        <v>式</v>
      </c>
      <c r="R55" s="592"/>
      <c r="S55" s="766">
        <f>+$S$20</f>
        <v>1600000</v>
      </c>
      <c r="T55" s="767"/>
      <c r="U55" s="767"/>
      <c r="V55" s="768"/>
      <c r="W55" s="766">
        <f>+$W$20</f>
        <v>1600000</v>
      </c>
      <c r="X55" s="767"/>
      <c r="Y55" s="767"/>
      <c r="Z55" s="768"/>
      <c r="AA55" s="720">
        <f>+$AA$20</f>
        <v>0.1</v>
      </c>
      <c r="AB55" s="721"/>
      <c r="AC55" s="779" t="str">
        <f>+IF(AC20="","",$AC$20)</f>
        <v/>
      </c>
      <c r="AD55" s="780"/>
      <c r="AE55" s="780"/>
      <c r="AF55" s="780"/>
      <c r="AG55" s="780"/>
      <c r="AH55" s="781"/>
      <c r="AI55" s="241"/>
    </row>
    <row r="56" spans="1:35" s="207" customFormat="1" ht="14.85" customHeight="1" x14ac:dyDescent="0.15">
      <c r="A56" s="722"/>
      <c r="B56" s="624"/>
      <c r="C56" s="628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30"/>
      <c r="O56" s="589"/>
      <c r="P56" s="590"/>
      <c r="Q56" s="593"/>
      <c r="R56" s="594"/>
      <c r="S56" s="769"/>
      <c r="T56" s="770"/>
      <c r="U56" s="770"/>
      <c r="V56" s="771"/>
      <c r="W56" s="769"/>
      <c r="X56" s="770"/>
      <c r="Y56" s="770"/>
      <c r="Z56" s="771"/>
      <c r="AA56" s="722"/>
      <c r="AB56" s="723"/>
      <c r="AC56" s="782"/>
      <c r="AD56" s="783"/>
      <c r="AE56" s="783"/>
      <c r="AF56" s="783"/>
      <c r="AG56" s="783"/>
      <c r="AH56" s="784"/>
      <c r="AI56" s="241"/>
    </row>
    <row r="57" spans="1:35" s="207" customFormat="1" ht="14.85" customHeight="1" x14ac:dyDescent="0.15">
      <c r="A57" s="724">
        <f>+$A$22</f>
        <v>10</v>
      </c>
      <c r="B57" s="623">
        <f>+$B$22</f>
        <v>30</v>
      </c>
      <c r="C57" s="625" t="str">
        <f>+$C$22</f>
        <v>材料費</v>
      </c>
      <c r="D57" s="626"/>
      <c r="E57" s="626"/>
      <c r="F57" s="626"/>
      <c r="G57" s="626"/>
      <c r="H57" s="626"/>
      <c r="I57" s="626"/>
      <c r="J57" s="626"/>
      <c r="K57" s="626"/>
      <c r="L57" s="626"/>
      <c r="M57" s="626"/>
      <c r="N57" s="627"/>
      <c r="O57" s="587">
        <f>+$O$22</f>
        <v>100</v>
      </c>
      <c r="P57" s="588"/>
      <c r="Q57" s="591" t="str">
        <f>+$Q$22</f>
        <v>ｋｇ</v>
      </c>
      <c r="R57" s="592"/>
      <c r="S57" s="766">
        <f>+$S$22</f>
        <v>9000</v>
      </c>
      <c r="T57" s="767"/>
      <c r="U57" s="767"/>
      <c r="V57" s="768"/>
      <c r="W57" s="766">
        <f>+$W$22</f>
        <v>900000</v>
      </c>
      <c r="X57" s="767"/>
      <c r="Y57" s="767"/>
      <c r="Z57" s="768"/>
      <c r="AA57" s="720">
        <f>+$AA$22</f>
        <v>0.1</v>
      </c>
      <c r="AB57" s="721"/>
      <c r="AC57" s="779" t="str">
        <f>+IF(AC22="","",$AC$22)</f>
        <v/>
      </c>
      <c r="AD57" s="780"/>
      <c r="AE57" s="780"/>
      <c r="AF57" s="780"/>
      <c r="AG57" s="780"/>
      <c r="AH57" s="781"/>
      <c r="AI57" s="241"/>
    </row>
    <row r="58" spans="1:35" s="207" customFormat="1" ht="14.85" customHeight="1" x14ac:dyDescent="0.15">
      <c r="A58" s="722"/>
      <c r="B58" s="624"/>
      <c r="C58" s="628"/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630"/>
      <c r="O58" s="589"/>
      <c r="P58" s="590"/>
      <c r="Q58" s="593"/>
      <c r="R58" s="594"/>
      <c r="S58" s="769"/>
      <c r="T58" s="770"/>
      <c r="U58" s="770"/>
      <c r="V58" s="771"/>
      <c r="W58" s="769"/>
      <c r="X58" s="770"/>
      <c r="Y58" s="770"/>
      <c r="Z58" s="771"/>
      <c r="AA58" s="722"/>
      <c r="AB58" s="723"/>
      <c r="AC58" s="782"/>
      <c r="AD58" s="783"/>
      <c r="AE58" s="783"/>
      <c r="AF58" s="783"/>
      <c r="AG58" s="783"/>
      <c r="AH58" s="784"/>
      <c r="AI58" s="241"/>
    </row>
    <row r="59" spans="1:35" s="207" customFormat="1" ht="14.85" customHeight="1" x14ac:dyDescent="0.15">
      <c r="A59" s="623">
        <f>+$A$24</f>
        <v>10</v>
      </c>
      <c r="B59" s="623">
        <f>+$B$24</f>
        <v>30</v>
      </c>
      <c r="C59" s="625" t="str">
        <f>+$C$24</f>
        <v>飲料品代</v>
      </c>
      <c r="D59" s="626"/>
      <c r="E59" s="626"/>
      <c r="F59" s="626"/>
      <c r="G59" s="626"/>
      <c r="H59" s="626"/>
      <c r="I59" s="626"/>
      <c r="J59" s="626"/>
      <c r="K59" s="626"/>
      <c r="L59" s="626"/>
      <c r="M59" s="626"/>
      <c r="N59" s="627"/>
      <c r="O59" s="587">
        <f>+$O$24</f>
        <v>1</v>
      </c>
      <c r="P59" s="588"/>
      <c r="Q59" s="591" t="str">
        <f>+$Q$24</f>
        <v>式</v>
      </c>
      <c r="R59" s="592"/>
      <c r="S59" s="766">
        <f>+$S$24</f>
        <v>15000</v>
      </c>
      <c r="T59" s="767"/>
      <c r="U59" s="767"/>
      <c r="V59" s="768"/>
      <c r="W59" s="766">
        <f>+$W$24</f>
        <v>15000</v>
      </c>
      <c r="X59" s="767"/>
      <c r="Y59" s="767"/>
      <c r="Z59" s="768"/>
      <c r="AA59" s="720">
        <f>+$AA$24</f>
        <v>0.08</v>
      </c>
      <c r="AB59" s="721"/>
      <c r="AC59" s="779" t="str">
        <f>+IF(AC24="","",$AC$24)</f>
        <v/>
      </c>
      <c r="AD59" s="780"/>
      <c r="AE59" s="780"/>
      <c r="AF59" s="780"/>
      <c r="AG59" s="780"/>
      <c r="AH59" s="781"/>
      <c r="AI59" s="241"/>
    </row>
    <row r="60" spans="1:35" s="207" customFormat="1" ht="14.85" customHeight="1" x14ac:dyDescent="0.15">
      <c r="A60" s="624"/>
      <c r="B60" s="624"/>
      <c r="C60" s="628"/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630"/>
      <c r="O60" s="589"/>
      <c r="P60" s="590"/>
      <c r="Q60" s="593"/>
      <c r="R60" s="594"/>
      <c r="S60" s="769"/>
      <c r="T60" s="770"/>
      <c r="U60" s="770"/>
      <c r="V60" s="771"/>
      <c r="W60" s="769"/>
      <c r="X60" s="770"/>
      <c r="Y60" s="770"/>
      <c r="Z60" s="771"/>
      <c r="AA60" s="722"/>
      <c r="AB60" s="723"/>
      <c r="AC60" s="782"/>
      <c r="AD60" s="783"/>
      <c r="AE60" s="783"/>
      <c r="AF60" s="783"/>
      <c r="AG60" s="783"/>
      <c r="AH60" s="784"/>
      <c r="AI60" s="241"/>
    </row>
    <row r="61" spans="1:35" s="207" customFormat="1" ht="14.85" customHeight="1" x14ac:dyDescent="0.15">
      <c r="A61" s="623">
        <f>+$A$26</f>
        <v>10</v>
      </c>
      <c r="B61" s="623">
        <f>+$B$26</f>
        <v>30</v>
      </c>
      <c r="C61" s="625" t="str">
        <f>+$C$26</f>
        <v>官庁手続印紙代</v>
      </c>
      <c r="D61" s="626"/>
      <c r="E61" s="626"/>
      <c r="F61" s="626"/>
      <c r="G61" s="626"/>
      <c r="H61" s="626"/>
      <c r="I61" s="626"/>
      <c r="J61" s="626"/>
      <c r="K61" s="626"/>
      <c r="L61" s="626"/>
      <c r="M61" s="626"/>
      <c r="N61" s="627"/>
      <c r="O61" s="587">
        <f>+$O$26</f>
        <v>1</v>
      </c>
      <c r="P61" s="588"/>
      <c r="Q61" s="591" t="str">
        <f>+$Q$26</f>
        <v>式</v>
      </c>
      <c r="R61" s="592"/>
      <c r="S61" s="766">
        <f>+$S$26</f>
        <v>4000</v>
      </c>
      <c r="T61" s="767"/>
      <c r="U61" s="767"/>
      <c r="V61" s="768"/>
      <c r="W61" s="766">
        <f>+$W$26</f>
        <v>4000</v>
      </c>
      <c r="X61" s="767"/>
      <c r="Y61" s="767"/>
      <c r="Z61" s="768"/>
      <c r="AA61" s="720" t="str">
        <f>+$AA$26</f>
        <v>非</v>
      </c>
      <c r="AB61" s="721"/>
      <c r="AC61" s="779" t="str">
        <f>+IF(AC26="","",$AC$26)</f>
        <v/>
      </c>
      <c r="AD61" s="780"/>
      <c r="AE61" s="780"/>
      <c r="AF61" s="780"/>
      <c r="AG61" s="780"/>
      <c r="AH61" s="781"/>
      <c r="AI61" s="241"/>
    </row>
    <row r="62" spans="1:35" s="207" customFormat="1" ht="14.85" customHeight="1" x14ac:dyDescent="0.15">
      <c r="A62" s="624"/>
      <c r="B62" s="624"/>
      <c r="C62" s="628"/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30"/>
      <c r="O62" s="589"/>
      <c r="P62" s="590"/>
      <c r="Q62" s="593"/>
      <c r="R62" s="594"/>
      <c r="S62" s="769"/>
      <c r="T62" s="770"/>
      <c r="U62" s="770"/>
      <c r="V62" s="771"/>
      <c r="W62" s="769"/>
      <c r="X62" s="770"/>
      <c r="Y62" s="770"/>
      <c r="Z62" s="771"/>
      <c r="AA62" s="722"/>
      <c r="AB62" s="723"/>
      <c r="AC62" s="782"/>
      <c r="AD62" s="783"/>
      <c r="AE62" s="783"/>
      <c r="AF62" s="783"/>
      <c r="AG62" s="783"/>
      <c r="AH62" s="784"/>
      <c r="AI62" s="241"/>
    </row>
    <row r="63" spans="1:35" s="207" customFormat="1" ht="14.85" customHeight="1" x14ac:dyDescent="0.15">
      <c r="A63" s="623">
        <f>+$A$28</f>
        <v>0</v>
      </c>
      <c r="B63" s="623">
        <f>+$B$28</f>
        <v>0</v>
      </c>
      <c r="C63" s="625">
        <f>+$C$28</f>
        <v>0</v>
      </c>
      <c r="D63" s="626"/>
      <c r="E63" s="626"/>
      <c r="F63" s="626"/>
      <c r="G63" s="626"/>
      <c r="H63" s="626"/>
      <c r="I63" s="626"/>
      <c r="J63" s="626"/>
      <c r="K63" s="626"/>
      <c r="L63" s="626"/>
      <c r="M63" s="626"/>
      <c r="N63" s="627"/>
      <c r="O63" s="587">
        <f>+$O$28</f>
        <v>0</v>
      </c>
      <c r="P63" s="588"/>
      <c r="Q63" s="609">
        <f>+$Q$28</f>
        <v>0</v>
      </c>
      <c r="R63" s="610"/>
      <c r="S63" s="766">
        <f>+$S$28</f>
        <v>0</v>
      </c>
      <c r="T63" s="767"/>
      <c r="U63" s="767"/>
      <c r="V63" s="768"/>
      <c r="W63" s="766">
        <f>+$W$28</f>
        <v>0</v>
      </c>
      <c r="X63" s="767"/>
      <c r="Y63" s="767"/>
      <c r="Z63" s="768"/>
      <c r="AA63" s="710" t="str">
        <f>+$AA$28</f>
        <v>　</v>
      </c>
      <c r="AB63" s="711"/>
      <c r="AC63" s="785" t="str">
        <f>+IF(AC28="","",$AC$28)</f>
        <v/>
      </c>
      <c r="AD63" s="786"/>
      <c r="AE63" s="786"/>
      <c r="AF63" s="786"/>
      <c r="AG63" s="786"/>
      <c r="AH63" s="787"/>
      <c r="AI63" s="242"/>
    </row>
    <row r="64" spans="1:35" s="207" customFormat="1" ht="14.85" customHeight="1" x14ac:dyDescent="0.15">
      <c r="A64" s="624"/>
      <c r="B64" s="624"/>
      <c r="C64" s="628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30"/>
      <c r="O64" s="589"/>
      <c r="P64" s="590"/>
      <c r="Q64" s="611"/>
      <c r="R64" s="612"/>
      <c r="S64" s="769"/>
      <c r="T64" s="770"/>
      <c r="U64" s="770"/>
      <c r="V64" s="771"/>
      <c r="W64" s="769"/>
      <c r="X64" s="770"/>
      <c r="Y64" s="770"/>
      <c r="Z64" s="771"/>
      <c r="AA64" s="712"/>
      <c r="AB64" s="713"/>
      <c r="AC64" s="788"/>
      <c r="AD64" s="789"/>
      <c r="AE64" s="789"/>
      <c r="AF64" s="789"/>
      <c r="AG64" s="789"/>
      <c r="AH64" s="790"/>
      <c r="AI64" s="242"/>
    </row>
    <row r="65" spans="1:34" ht="14.85" customHeight="1" x14ac:dyDescent="0.2">
      <c r="A65" s="17"/>
      <c r="B65" s="17"/>
      <c r="C65" s="17"/>
      <c r="D65" s="17"/>
      <c r="E65" s="18"/>
      <c r="F65" s="17"/>
      <c r="G65" s="17"/>
      <c r="H65" s="17"/>
      <c r="I65" s="17"/>
      <c r="J65" s="18"/>
      <c r="K65" s="17"/>
      <c r="L65" s="17"/>
      <c r="M65" s="17"/>
      <c r="N65" s="17"/>
      <c r="O65" s="135"/>
      <c r="P65" s="136"/>
      <c r="Q65" s="136"/>
      <c r="R65" s="153"/>
      <c r="S65" s="154"/>
      <c r="T65" s="154"/>
      <c r="U65" s="154"/>
      <c r="V65" s="154"/>
      <c r="W65" s="155"/>
      <c r="X65" s="155"/>
      <c r="Y65" s="155"/>
      <c r="Z65" s="155"/>
      <c r="AA65" s="155"/>
      <c r="AB65" s="156"/>
      <c r="AC65" s="156"/>
      <c r="AD65" s="156"/>
      <c r="AE65" s="156"/>
      <c r="AF65" s="156"/>
      <c r="AG65" s="81"/>
      <c r="AH65" s="81"/>
    </row>
    <row r="66" spans="1:34" ht="14.85" customHeight="1" x14ac:dyDescent="0.4">
      <c r="A66" s="20"/>
      <c r="B66" s="2"/>
      <c r="C66" s="20"/>
      <c r="D66" s="2"/>
      <c r="E66" s="2"/>
      <c r="F66" s="20"/>
      <c r="G66" s="2"/>
      <c r="H66" s="20"/>
      <c r="I66" s="2"/>
      <c r="J66" s="2"/>
      <c r="K66" s="17"/>
      <c r="L66" s="17"/>
      <c r="M66" s="17"/>
      <c r="N66" s="17"/>
      <c r="O66" s="2"/>
      <c r="P66" s="2"/>
      <c r="Q66" s="2"/>
      <c r="R66" s="2"/>
      <c r="S66" s="513"/>
      <c r="T66" s="514"/>
      <c r="U66" s="514"/>
      <c r="V66" s="515"/>
      <c r="W66" s="228" t="s">
        <v>80</v>
      </c>
      <c r="X66" s="229"/>
      <c r="Y66" s="229"/>
      <c r="Z66" s="229"/>
      <c r="AA66" s="230" t="s">
        <v>35</v>
      </c>
      <c r="AB66" s="231"/>
      <c r="AC66" s="231"/>
      <c r="AD66" s="232"/>
      <c r="AE66" s="228" t="s">
        <v>87</v>
      </c>
      <c r="AF66" s="229"/>
      <c r="AG66" s="228"/>
      <c r="AH66" s="233"/>
    </row>
    <row r="67" spans="1:34" ht="14.85" customHeight="1" x14ac:dyDescent="0.15">
      <c r="A67" s="66"/>
      <c r="B67" s="66"/>
      <c r="C67" s="66"/>
      <c r="D67" s="2"/>
      <c r="E67" s="2"/>
      <c r="F67" s="2"/>
      <c r="G67" s="2"/>
      <c r="H67" s="2"/>
      <c r="I67" s="2"/>
      <c r="J67" s="2"/>
      <c r="K67" s="20"/>
      <c r="L67" s="2"/>
      <c r="M67" s="20"/>
      <c r="N67" s="2"/>
      <c r="O67" s="67"/>
      <c r="P67" s="67"/>
      <c r="Q67" s="67"/>
      <c r="R67" s="67"/>
      <c r="S67" s="772" t="s">
        <v>85</v>
      </c>
      <c r="T67" s="761"/>
      <c r="U67" s="761"/>
      <c r="V67" s="762"/>
      <c r="W67" s="595">
        <f>+$W$31</f>
        <v>902500000</v>
      </c>
      <c r="X67" s="596"/>
      <c r="Y67" s="596"/>
      <c r="Z67" s="597"/>
      <c r="AA67" s="595">
        <f>+$AA$31</f>
        <v>90250000</v>
      </c>
      <c r="AB67" s="596"/>
      <c r="AC67" s="596"/>
      <c r="AD67" s="597"/>
      <c r="AE67" s="595">
        <f>+$AE$31</f>
        <v>992750000</v>
      </c>
      <c r="AF67" s="596"/>
      <c r="AG67" s="596"/>
      <c r="AH67" s="597"/>
    </row>
    <row r="68" spans="1:34" ht="14.85" customHeight="1" x14ac:dyDescent="0.15">
      <c r="A68" s="68"/>
      <c r="B68" s="6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67"/>
      <c r="P68" s="67"/>
      <c r="Q68" s="67"/>
      <c r="R68" s="67"/>
      <c r="S68" s="763"/>
      <c r="T68" s="764"/>
      <c r="U68" s="764"/>
      <c r="V68" s="765"/>
      <c r="W68" s="598"/>
      <c r="X68" s="599"/>
      <c r="Y68" s="599"/>
      <c r="Z68" s="600"/>
      <c r="AA68" s="598"/>
      <c r="AB68" s="599"/>
      <c r="AC68" s="599"/>
      <c r="AD68" s="600"/>
      <c r="AE68" s="598"/>
      <c r="AF68" s="599"/>
      <c r="AG68" s="599"/>
      <c r="AH68" s="600"/>
    </row>
    <row r="69" spans="1:34" ht="14.85" customHeight="1" x14ac:dyDescent="0.15">
      <c r="A69" s="68"/>
      <c r="B69" s="70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67"/>
      <c r="P69" s="67"/>
      <c r="Q69" s="67"/>
      <c r="R69" s="67"/>
      <c r="S69" s="760" t="s">
        <v>86</v>
      </c>
      <c r="T69" s="761"/>
      <c r="U69" s="761"/>
      <c r="V69" s="762"/>
      <c r="W69" s="595">
        <f>+$W$33</f>
        <v>4000</v>
      </c>
      <c r="X69" s="596"/>
      <c r="Y69" s="596"/>
      <c r="Z69" s="597"/>
      <c r="AA69" s="595">
        <f>+$AA$33</f>
        <v>0</v>
      </c>
      <c r="AB69" s="596"/>
      <c r="AC69" s="596"/>
      <c r="AD69" s="597"/>
      <c r="AE69" s="595">
        <f>+$AE$33</f>
        <v>4000</v>
      </c>
      <c r="AF69" s="596"/>
      <c r="AG69" s="596"/>
      <c r="AH69" s="597"/>
    </row>
    <row r="70" spans="1:34" ht="14.85" customHeight="1" x14ac:dyDescent="0.15">
      <c r="A70" s="68"/>
      <c r="B70" s="70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67"/>
      <c r="P70" s="67"/>
      <c r="Q70" s="67"/>
      <c r="R70" s="67"/>
      <c r="S70" s="763"/>
      <c r="T70" s="764"/>
      <c r="U70" s="764"/>
      <c r="V70" s="765"/>
      <c r="W70" s="598"/>
      <c r="X70" s="599"/>
      <c r="Y70" s="599"/>
      <c r="Z70" s="600"/>
      <c r="AA70" s="598"/>
      <c r="AB70" s="599"/>
      <c r="AC70" s="599"/>
      <c r="AD70" s="600"/>
      <c r="AE70" s="598"/>
      <c r="AF70" s="599"/>
      <c r="AG70" s="599"/>
      <c r="AH70" s="600"/>
    </row>
    <row r="71" spans="1:34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0" t="s">
        <v>84</v>
      </c>
      <c r="T71" s="761"/>
      <c r="U71" s="761"/>
      <c r="V71" s="762"/>
      <c r="W71" s="595" t="e">
        <f>+#REF!</f>
        <v>#REF!</v>
      </c>
      <c r="X71" s="596"/>
      <c r="Y71" s="596"/>
      <c r="Z71" s="597"/>
      <c r="AA71" s="766" t="e">
        <f>+#REF!</f>
        <v>#REF!</v>
      </c>
      <c r="AB71" s="767"/>
      <c r="AC71" s="767"/>
      <c r="AD71" s="768"/>
      <c r="AE71" s="595" t="e">
        <f>+#REF!</f>
        <v>#REF!</v>
      </c>
      <c r="AF71" s="596"/>
      <c r="AG71" s="596"/>
      <c r="AH71" s="597"/>
    </row>
    <row r="72" spans="1:34" ht="14.85" customHeight="1" x14ac:dyDescent="0.15">
      <c r="A72" s="68"/>
      <c r="B72" s="6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763"/>
      <c r="T72" s="764"/>
      <c r="U72" s="764"/>
      <c r="V72" s="765"/>
      <c r="W72" s="598"/>
      <c r="X72" s="599"/>
      <c r="Y72" s="599"/>
      <c r="Z72" s="600"/>
      <c r="AA72" s="769"/>
      <c r="AB72" s="770"/>
      <c r="AC72" s="770"/>
      <c r="AD72" s="771"/>
      <c r="AE72" s="598"/>
      <c r="AF72" s="599"/>
      <c r="AG72" s="599"/>
      <c r="AH72" s="600"/>
    </row>
    <row r="73" spans="1:34" ht="15" customHeight="1" x14ac:dyDescent="0.15">
      <c r="A73" s="68"/>
      <c r="B73" s="6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67"/>
      <c r="P73" s="67"/>
      <c r="Q73" s="67"/>
      <c r="R73" s="67"/>
      <c r="S73" s="67"/>
      <c r="T73" s="67"/>
      <c r="U73" s="67"/>
      <c r="V73" s="67"/>
      <c r="W73" s="67"/>
      <c r="AD73" s="777" t="e">
        <f>+#REF!</f>
        <v>#REF!</v>
      </c>
      <c r="AE73" s="777"/>
      <c r="AF73" s="777"/>
      <c r="AG73" s="777"/>
      <c r="AH73" s="777"/>
    </row>
    <row r="74" spans="1:34" ht="14.85" customHeight="1" x14ac:dyDescent="0.4">
      <c r="A74" s="534" t="s">
        <v>93</v>
      </c>
      <c r="B74" s="534"/>
      <c r="C74" s="534"/>
      <c r="D74" s="534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4"/>
      <c r="AC74" s="534"/>
      <c r="AD74" s="534"/>
      <c r="AE74" s="534"/>
      <c r="AF74" s="534"/>
      <c r="AG74" s="534"/>
      <c r="AH74" s="534"/>
    </row>
    <row r="75" spans="1:34" ht="14.85" customHeight="1" x14ac:dyDescent="0.4">
      <c r="A75" s="534"/>
      <c r="B75" s="534"/>
      <c r="C75" s="534"/>
      <c r="D75" s="534"/>
      <c r="E75" s="534"/>
      <c r="F75" s="534"/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4"/>
      <c r="R75" s="534"/>
      <c r="S75" s="534"/>
      <c r="T75" s="534"/>
      <c r="U75" s="534"/>
      <c r="V75" s="534"/>
      <c r="W75" s="534"/>
      <c r="X75" s="534"/>
      <c r="Y75" s="534"/>
      <c r="Z75" s="534"/>
      <c r="AA75" s="534"/>
      <c r="AB75" s="534"/>
      <c r="AC75" s="534"/>
      <c r="AD75" s="534"/>
      <c r="AE75" s="534"/>
      <c r="AF75" s="534"/>
      <c r="AG75" s="534"/>
      <c r="AH75" s="534"/>
    </row>
    <row r="76" spans="1:34" ht="14.85" customHeight="1" x14ac:dyDescent="0.15">
      <c r="A76" s="160" t="str">
        <f>+$A$3</f>
        <v>昭和建設株式会社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31"/>
      <c r="X76" s="81" t="s">
        <v>62</v>
      </c>
      <c r="Y76" s="81"/>
      <c r="Z76" s="487">
        <f>+$Z$3</f>
        <v>5</v>
      </c>
      <c r="AA76" s="487"/>
      <c r="AB76" s="81" t="s">
        <v>63</v>
      </c>
      <c r="AC76" s="487">
        <f>+$AC$3</f>
        <v>6</v>
      </c>
      <c r="AD76" s="487"/>
      <c r="AE76" s="81" t="s">
        <v>64</v>
      </c>
      <c r="AF76" s="487">
        <f>+$AF$3</f>
        <v>5</v>
      </c>
      <c r="AG76" s="487"/>
      <c r="AH76" s="81" t="s">
        <v>65</v>
      </c>
    </row>
    <row r="77" spans="1:34" ht="14.85" customHeight="1" x14ac:dyDescent="0.15">
      <c r="A77" s="160"/>
      <c r="B77" s="432" t="str">
        <f>+$B$4</f>
        <v>土木部</v>
      </c>
      <c r="C77" s="432"/>
      <c r="D77" s="432"/>
      <c r="E77" s="432"/>
      <c r="F77" s="432"/>
      <c r="G77" s="432"/>
      <c r="H77" s="432"/>
      <c r="I77" s="432"/>
      <c r="J77" s="432"/>
      <c r="K77" s="432"/>
      <c r="L77" s="2"/>
      <c r="M77" s="2"/>
      <c r="N77" s="2"/>
      <c r="P77" s="9"/>
      <c r="Q77" s="120"/>
      <c r="R77" s="83"/>
      <c r="S77" s="120"/>
      <c r="T77" s="83"/>
      <c r="U77" s="120"/>
      <c r="V77" s="161"/>
      <c r="W77" s="543" t="s">
        <v>88</v>
      </c>
      <c r="X77" s="460"/>
      <c r="Y77" s="460"/>
      <c r="Z77" s="461"/>
      <c r="AA77" s="535" t="str">
        <f>+$AA$4</f>
        <v>82402</v>
      </c>
      <c r="AB77" s="535"/>
      <c r="AC77" s="535"/>
      <c r="AD77" s="535"/>
      <c r="AE77" s="535"/>
      <c r="AF77" s="535"/>
      <c r="AG77" s="535"/>
      <c r="AH77" s="536"/>
    </row>
    <row r="78" spans="1:34" ht="14.85" customHeight="1" thickBot="1" x14ac:dyDescent="0.2">
      <c r="A78" s="180"/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132" t="s">
        <v>59</v>
      </c>
      <c r="M78" s="2"/>
      <c r="N78" s="2"/>
      <c r="O78" s="9"/>
      <c r="P78" s="9"/>
      <c r="Q78" s="9"/>
      <c r="R78" s="120"/>
      <c r="S78" s="150"/>
      <c r="T78" s="150"/>
      <c r="U78" s="159"/>
      <c r="V78" s="152"/>
      <c r="W78" s="544"/>
      <c r="X78" s="462"/>
      <c r="Y78" s="462"/>
      <c r="Z78" s="463"/>
      <c r="AA78" s="537"/>
      <c r="AB78" s="537"/>
      <c r="AC78" s="537"/>
      <c r="AD78" s="537"/>
      <c r="AE78" s="537"/>
      <c r="AF78" s="537"/>
      <c r="AG78" s="537"/>
      <c r="AH78" s="538"/>
    </row>
    <row r="79" spans="1:34" ht="14.85" customHeight="1" x14ac:dyDescent="0.15">
      <c r="A79" s="130"/>
      <c r="B79" s="130"/>
      <c r="C79" s="130"/>
      <c r="D79" s="130"/>
      <c r="E79" s="130"/>
      <c r="F79" s="120"/>
      <c r="G79" s="120"/>
      <c r="H79" s="120"/>
      <c r="I79" s="2"/>
      <c r="J79" s="2"/>
      <c r="K79" s="137"/>
      <c r="L79" s="137"/>
      <c r="M79" s="2"/>
      <c r="N79" s="122"/>
      <c r="O79" s="122"/>
      <c r="P79" s="122"/>
      <c r="Q79" s="122"/>
      <c r="R79" s="122"/>
      <c r="S79" s="151"/>
      <c r="T79" s="157"/>
      <c r="U79" s="158"/>
      <c r="V79" s="152"/>
      <c r="W79" s="739" t="s">
        <v>91</v>
      </c>
      <c r="X79" s="740"/>
      <c r="Y79" s="740"/>
      <c r="Z79" s="741"/>
      <c r="AA79" s="745">
        <f>+$AA$6</f>
        <v>1234567890123</v>
      </c>
      <c r="AB79" s="745"/>
      <c r="AC79" s="745"/>
      <c r="AD79" s="745"/>
      <c r="AE79" s="745"/>
      <c r="AF79" s="745"/>
      <c r="AG79" s="745"/>
      <c r="AH79" s="746"/>
    </row>
    <row r="80" spans="1:34" ht="14.85" customHeight="1" x14ac:dyDescent="0.15">
      <c r="A80" s="234" t="s">
        <v>60</v>
      </c>
      <c r="B80" s="235"/>
      <c r="C80" s="144"/>
      <c r="D80" s="144"/>
      <c r="E80" s="749" t="str">
        <f>+$E$7</f>
        <v>SD2100017</v>
      </c>
      <c r="F80" s="749"/>
      <c r="G80" s="749"/>
      <c r="H80" s="749"/>
      <c r="I80" s="749"/>
      <c r="J80" s="749"/>
      <c r="K80" s="749"/>
      <c r="L80" s="750"/>
      <c r="M80" s="2"/>
      <c r="N80" s="122"/>
      <c r="O80" s="130"/>
      <c r="P80" s="130"/>
      <c r="Q80" s="130"/>
      <c r="R80" s="130"/>
      <c r="T80" s="9"/>
      <c r="V80" s="96"/>
      <c r="W80" s="742"/>
      <c r="X80" s="743"/>
      <c r="Y80" s="743"/>
      <c r="Z80" s="744"/>
      <c r="AA80" s="747"/>
      <c r="AB80" s="747"/>
      <c r="AC80" s="747"/>
      <c r="AD80" s="747"/>
      <c r="AE80" s="747"/>
      <c r="AF80" s="747"/>
      <c r="AG80" s="747"/>
      <c r="AH80" s="748"/>
    </row>
    <row r="81" spans="1:35" ht="14.85" customHeight="1" x14ac:dyDescent="0.15">
      <c r="A81" s="80"/>
      <c r="B81" s="131"/>
      <c r="C81" s="81"/>
      <c r="D81" s="81"/>
      <c r="E81" s="751"/>
      <c r="F81" s="751"/>
      <c r="G81" s="751"/>
      <c r="H81" s="751"/>
      <c r="I81" s="751"/>
      <c r="J81" s="751"/>
      <c r="K81" s="751"/>
      <c r="L81" s="752"/>
      <c r="M81" s="2"/>
      <c r="N81" s="126"/>
      <c r="O81" s="123"/>
      <c r="P81" s="123"/>
      <c r="Q81" s="123"/>
      <c r="R81" s="126"/>
      <c r="S81" s="9"/>
      <c r="T81" s="9"/>
      <c r="U81" s="9"/>
      <c r="V81" s="128"/>
      <c r="W81" s="9" t="s">
        <v>66</v>
      </c>
      <c r="Z81" s="518" t="str">
        <f>+$Z$8</f>
        <v>茨城県東茨城郡茨城町長岡3518</v>
      </c>
      <c r="AA81" s="518"/>
      <c r="AB81" s="518"/>
      <c r="AC81" s="518"/>
      <c r="AD81" s="518"/>
      <c r="AE81" s="518"/>
      <c r="AF81" s="518"/>
      <c r="AG81" s="518"/>
      <c r="AH81" s="519"/>
    </row>
    <row r="82" spans="1:35" ht="14.85" customHeight="1" x14ac:dyDescent="0.15">
      <c r="A82" s="133" t="s">
        <v>61</v>
      </c>
      <c r="B82" s="148"/>
      <c r="C82" s="148"/>
      <c r="D82" s="148"/>
      <c r="E82" s="460" t="str">
        <f>+$E$9</f>
        <v>住友調整池</v>
      </c>
      <c r="F82" s="460"/>
      <c r="G82" s="460"/>
      <c r="H82" s="460"/>
      <c r="I82" s="460"/>
      <c r="J82" s="460"/>
      <c r="K82" s="460"/>
      <c r="L82" s="461"/>
      <c r="M82" s="2"/>
      <c r="N82" s="126"/>
      <c r="O82" s="123"/>
      <c r="P82" s="123"/>
      <c r="Q82" s="123"/>
      <c r="R82" s="126"/>
      <c r="S82" s="9"/>
      <c r="T82" s="9"/>
      <c r="U82" s="9"/>
      <c r="V82" s="128"/>
      <c r="W82" s="9"/>
      <c r="Z82" s="9"/>
      <c r="AH82" s="96"/>
    </row>
    <row r="83" spans="1:35" ht="14.85" customHeight="1" x14ac:dyDescent="0.15">
      <c r="A83" s="139"/>
      <c r="B83" s="140"/>
      <c r="C83" s="140"/>
      <c r="D83" s="140"/>
      <c r="E83" s="462"/>
      <c r="F83" s="462"/>
      <c r="G83" s="462"/>
      <c r="H83" s="462"/>
      <c r="I83" s="462"/>
      <c r="J83" s="462"/>
      <c r="K83" s="462"/>
      <c r="L83" s="463"/>
      <c r="M83" s="2"/>
      <c r="N83" s="83"/>
      <c r="V83" s="96"/>
      <c r="W83" s="1" t="s">
        <v>67</v>
      </c>
      <c r="Z83" s="464" t="str">
        <f>+$Z$10</f>
        <v>株式会社〇〇工務店</v>
      </c>
      <c r="AA83" s="464"/>
      <c r="AB83" s="464"/>
      <c r="AC83" s="464"/>
      <c r="AD83" s="464"/>
      <c r="AE83" s="464"/>
      <c r="AF83" s="464"/>
      <c r="AG83" s="464"/>
      <c r="AH83" s="465"/>
    </row>
    <row r="84" spans="1:35" ht="14.85" customHeight="1" x14ac:dyDescent="0.15">
      <c r="A84" s="144"/>
      <c r="M84" s="2"/>
      <c r="N84" s="120"/>
      <c r="O84" s="120"/>
      <c r="P84" s="9"/>
      <c r="Q84" s="9"/>
      <c r="R84" s="9"/>
      <c r="S84" s="9"/>
      <c r="T84" s="9"/>
      <c r="U84" s="9"/>
      <c r="V84" s="162"/>
      <c r="W84" s="2"/>
      <c r="Z84" s="464"/>
      <c r="AA84" s="464"/>
      <c r="AB84" s="464"/>
      <c r="AC84" s="464"/>
      <c r="AD84" s="464"/>
      <c r="AE84" s="464"/>
      <c r="AF84" s="464"/>
      <c r="AG84" s="464"/>
      <c r="AH84" s="465"/>
    </row>
    <row r="85" spans="1:35" ht="14.85" customHeight="1" thickBot="1" x14ac:dyDescent="0.2">
      <c r="A85" s="166"/>
      <c r="B85" s="141"/>
      <c r="C85" s="141"/>
      <c r="D85" s="142"/>
      <c r="E85" s="146"/>
      <c r="F85" s="147"/>
      <c r="G85" s="147"/>
      <c r="H85" s="147"/>
      <c r="I85" s="147"/>
      <c r="J85" s="147"/>
      <c r="K85" s="147"/>
      <c r="L85" s="147"/>
      <c r="M85" s="2"/>
      <c r="N85" s="120"/>
      <c r="P85" s="9"/>
      <c r="Q85" s="9"/>
      <c r="R85" s="9"/>
      <c r="V85" s="96"/>
      <c r="AG85" s="163" t="s">
        <v>70</v>
      </c>
      <c r="AH85" s="96"/>
    </row>
    <row r="86" spans="1:35" ht="14.85" customHeight="1" x14ac:dyDescent="0.15">
      <c r="A86" s="173" t="s">
        <v>75</v>
      </c>
      <c r="B86" s="174"/>
      <c r="C86" s="174"/>
      <c r="D86" s="175"/>
      <c r="E86" s="480">
        <f>+$E$13</f>
        <v>992770200</v>
      </c>
      <c r="F86" s="481"/>
      <c r="G86" s="481"/>
      <c r="H86" s="481"/>
      <c r="I86" s="481"/>
      <c r="J86" s="481"/>
      <c r="K86" s="481"/>
      <c r="L86" s="482"/>
      <c r="M86" s="2"/>
      <c r="N86" s="129"/>
      <c r="P86" s="130"/>
      <c r="Q86" s="130"/>
      <c r="R86" s="130"/>
      <c r="T86" s="130"/>
      <c r="V86" s="128"/>
      <c r="W86" s="9"/>
      <c r="AH86" s="96"/>
    </row>
    <row r="87" spans="1:35" ht="14.85" customHeight="1" thickBot="1" x14ac:dyDescent="0.2">
      <c r="A87" s="176" t="s">
        <v>74</v>
      </c>
      <c r="B87" s="177"/>
      <c r="C87" s="177"/>
      <c r="D87" s="178"/>
      <c r="E87" s="483"/>
      <c r="F87" s="484"/>
      <c r="G87" s="484"/>
      <c r="H87" s="484"/>
      <c r="I87" s="484"/>
      <c r="J87" s="484"/>
      <c r="K87" s="484"/>
      <c r="L87" s="485"/>
      <c r="M87" s="2"/>
      <c r="N87" s="129"/>
      <c r="P87" s="130"/>
      <c r="Q87" s="130"/>
      <c r="R87" s="130"/>
      <c r="T87" s="130"/>
      <c r="W87" s="80" t="s">
        <v>71</v>
      </c>
      <c r="X87" s="121"/>
      <c r="Y87" s="486" t="str">
        <f>+$Y$14</f>
        <v>029-292-0095</v>
      </c>
      <c r="Z87" s="486"/>
      <c r="AA87" s="486"/>
      <c r="AB87" s="486"/>
      <c r="AC87" s="81" t="s">
        <v>73</v>
      </c>
      <c r="AD87" s="81"/>
      <c r="AE87" s="487" t="str">
        <f>+$AE$14</f>
        <v>昭和 太郎</v>
      </c>
      <c r="AF87" s="487"/>
      <c r="AG87" s="487"/>
      <c r="AH87" s="488"/>
    </row>
    <row r="88" spans="1:35" ht="14.85" customHeight="1" x14ac:dyDescent="0.15">
      <c r="A88" s="141"/>
      <c r="B88" s="141"/>
      <c r="C88" s="141"/>
      <c r="D88" s="142"/>
      <c r="E88" s="143"/>
      <c r="F88" s="143"/>
      <c r="G88" s="143"/>
      <c r="H88" s="143"/>
      <c r="I88" s="2"/>
      <c r="J88" s="2"/>
      <c r="K88" s="2"/>
      <c r="L88" s="2"/>
      <c r="M88" s="2"/>
      <c r="N88" s="120"/>
      <c r="O88" s="120"/>
      <c r="P88" s="9"/>
      <c r="Q88" s="2"/>
      <c r="R88" s="2"/>
      <c r="S88" s="2"/>
    </row>
    <row r="89" spans="1:35" s="145" customFormat="1" ht="14.85" customHeight="1" x14ac:dyDescent="0.4">
      <c r="A89" s="725" t="s">
        <v>76</v>
      </c>
      <c r="B89" s="725" t="s">
        <v>65</v>
      </c>
      <c r="C89" s="727" t="s">
        <v>83</v>
      </c>
      <c r="D89" s="728"/>
      <c r="E89" s="728"/>
      <c r="F89" s="728"/>
      <c r="G89" s="728"/>
      <c r="H89" s="728"/>
      <c r="I89" s="728"/>
      <c r="J89" s="728"/>
      <c r="K89" s="728"/>
      <c r="L89" s="728"/>
      <c r="M89" s="728"/>
      <c r="N89" s="729"/>
      <c r="O89" s="733" t="s">
        <v>77</v>
      </c>
      <c r="P89" s="734"/>
      <c r="Q89" s="733" t="s">
        <v>78</v>
      </c>
      <c r="R89" s="734"/>
      <c r="S89" s="733" t="s">
        <v>79</v>
      </c>
      <c r="T89" s="737"/>
      <c r="U89" s="737"/>
      <c r="V89" s="734"/>
      <c r="W89" s="733" t="s">
        <v>80</v>
      </c>
      <c r="X89" s="737"/>
      <c r="Y89" s="737"/>
      <c r="Z89" s="734"/>
      <c r="AA89" s="733" t="s">
        <v>81</v>
      </c>
      <c r="AB89" s="734"/>
      <c r="AC89" s="733" t="s">
        <v>106</v>
      </c>
      <c r="AD89" s="737"/>
      <c r="AE89" s="737"/>
      <c r="AF89" s="737"/>
      <c r="AG89" s="737"/>
      <c r="AH89" s="734"/>
    </row>
    <row r="90" spans="1:35" s="145" customFormat="1" ht="14.85" customHeight="1" x14ac:dyDescent="0.4">
      <c r="A90" s="726"/>
      <c r="B90" s="726"/>
      <c r="C90" s="730"/>
      <c r="D90" s="731"/>
      <c r="E90" s="731"/>
      <c r="F90" s="731"/>
      <c r="G90" s="731"/>
      <c r="H90" s="731"/>
      <c r="I90" s="731"/>
      <c r="J90" s="731"/>
      <c r="K90" s="731"/>
      <c r="L90" s="731"/>
      <c r="M90" s="731"/>
      <c r="N90" s="732"/>
      <c r="O90" s="735"/>
      <c r="P90" s="736"/>
      <c r="Q90" s="735"/>
      <c r="R90" s="736"/>
      <c r="S90" s="735"/>
      <c r="T90" s="738"/>
      <c r="U90" s="738"/>
      <c r="V90" s="736"/>
      <c r="W90" s="735"/>
      <c r="X90" s="738"/>
      <c r="Y90" s="738"/>
      <c r="Z90" s="736"/>
      <c r="AA90" s="735"/>
      <c r="AB90" s="736"/>
      <c r="AC90" s="735"/>
      <c r="AD90" s="738"/>
      <c r="AE90" s="738"/>
      <c r="AF90" s="738"/>
      <c r="AG90" s="738"/>
      <c r="AH90" s="736"/>
    </row>
    <row r="91" spans="1:35" s="207" customFormat="1" ht="14.85" customHeight="1" x14ac:dyDescent="0.15">
      <c r="A91" s="724">
        <f>+$A$18</f>
        <v>10</v>
      </c>
      <c r="B91" s="623">
        <f>+$B$18</f>
        <v>30</v>
      </c>
      <c r="C91" s="625" t="str">
        <f>+$C$18</f>
        <v>道路工事一式〇〇
〇〇〇</v>
      </c>
      <c r="D91" s="626"/>
      <c r="E91" s="626"/>
      <c r="F91" s="626"/>
      <c r="G91" s="626"/>
      <c r="H91" s="626"/>
      <c r="I91" s="626"/>
      <c r="J91" s="626"/>
      <c r="K91" s="626"/>
      <c r="L91" s="626"/>
      <c r="M91" s="626"/>
      <c r="N91" s="627"/>
      <c r="O91" s="587">
        <f>+$O$18</f>
        <v>1</v>
      </c>
      <c r="P91" s="588"/>
      <c r="Q91" s="591" t="str">
        <f>+$Q$18</f>
        <v>式</v>
      </c>
      <c r="R91" s="592"/>
      <c r="S91" s="766">
        <f>+$S$18</f>
        <v>900000000</v>
      </c>
      <c r="T91" s="767"/>
      <c r="U91" s="767"/>
      <c r="V91" s="768"/>
      <c r="W91" s="766">
        <f>+$W$18</f>
        <v>900000000</v>
      </c>
      <c r="X91" s="767"/>
      <c r="Y91" s="767"/>
      <c r="Z91" s="768"/>
      <c r="AA91" s="720">
        <f>+$AA$18</f>
        <v>0.1</v>
      </c>
      <c r="AB91" s="721"/>
      <c r="AC91" s="779" t="str">
        <f>+IF(AC53="","",$AC$18)</f>
        <v/>
      </c>
      <c r="AD91" s="780"/>
      <c r="AE91" s="780"/>
      <c r="AF91" s="780"/>
      <c r="AG91" s="780"/>
      <c r="AH91" s="781"/>
      <c r="AI91" s="241"/>
    </row>
    <row r="92" spans="1:35" s="207" customFormat="1" ht="14.85" customHeight="1" x14ac:dyDescent="0.15">
      <c r="A92" s="722"/>
      <c r="B92" s="624"/>
      <c r="C92" s="628"/>
      <c r="D92" s="629"/>
      <c r="E92" s="629"/>
      <c r="F92" s="629"/>
      <c r="G92" s="629"/>
      <c r="H92" s="629"/>
      <c r="I92" s="629"/>
      <c r="J92" s="629"/>
      <c r="K92" s="629"/>
      <c r="L92" s="629"/>
      <c r="M92" s="629"/>
      <c r="N92" s="630"/>
      <c r="O92" s="589"/>
      <c r="P92" s="590"/>
      <c r="Q92" s="593"/>
      <c r="R92" s="594"/>
      <c r="S92" s="769"/>
      <c r="T92" s="770"/>
      <c r="U92" s="770"/>
      <c r="V92" s="771"/>
      <c r="W92" s="769"/>
      <c r="X92" s="770"/>
      <c r="Y92" s="770"/>
      <c r="Z92" s="771"/>
      <c r="AA92" s="722"/>
      <c r="AB92" s="723"/>
      <c r="AC92" s="782"/>
      <c r="AD92" s="783"/>
      <c r="AE92" s="783"/>
      <c r="AF92" s="783"/>
      <c r="AG92" s="783"/>
      <c r="AH92" s="784"/>
      <c r="AI92" s="241"/>
    </row>
    <row r="93" spans="1:35" s="207" customFormat="1" ht="14.85" customHeight="1" x14ac:dyDescent="0.15">
      <c r="A93" s="724">
        <f>+$A$20</f>
        <v>10</v>
      </c>
      <c r="B93" s="623">
        <f>+$B$20</f>
        <v>30</v>
      </c>
      <c r="C93" s="625" t="str">
        <f>+$C$20</f>
        <v>外注費</v>
      </c>
      <c r="D93" s="626"/>
      <c r="E93" s="626"/>
      <c r="F93" s="626"/>
      <c r="G93" s="626"/>
      <c r="H93" s="626"/>
      <c r="I93" s="626"/>
      <c r="J93" s="626"/>
      <c r="K93" s="626"/>
      <c r="L93" s="626"/>
      <c r="M93" s="626"/>
      <c r="N93" s="627"/>
      <c r="O93" s="587">
        <f>+$O$20</f>
        <v>1</v>
      </c>
      <c r="P93" s="588"/>
      <c r="Q93" s="591" t="str">
        <f>+$Q$20</f>
        <v>式</v>
      </c>
      <c r="R93" s="592"/>
      <c r="S93" s="766">
        <f>+$S$20</f>
        <v>1600000</v>
      </c>
      <c r="T93" s="767"/>
      <c r="U93" s="767"/>
      <c r="V93" s="768"/>
      <c r="W93" s="766">
        <f>+$W$20</f>
        <v>1600000</v>
      </c>
      <c r="X93" s="767"/>
      <c r="Y93" s="767"/>
      <c r="Z93" s="768"/>
      <c r="AA93" s="720">
        <f>+$AA$20</f>
        <v>0.1</v>
      </c>
      <c r="AB93" s="721"/>
      <c r="AC93" s="779" t="str">
        <f>+IF(AC55="","",$AC$20)</f>
        <v/>
      </c>
      <c r="AD93" s="780"/>
      <c r="AE93" s="780"/>
      <c r="AF93" s="780"/>
      <c r="AG93" s="780"/>
      <c r="AH93" s="781"/>
      <c r="AI93" s="241"/>
    </row>
    <row r="94" spans="1:35" s="207" customFormat="1" ht="14.85" customHeight="1" x14ac:dyDescent="0.15">
      <c r="A94" s="722"/>
      <c r="B94" s="624"/>
      <c r="C94" s="628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30"/>
      <c r="O94" s="589"/>
      <c r="P94" s="590"/>
      <c r="Q94" s="593"/>
      <c r="R94" s="594"/>
      <c r="S94" s="769"/>
      <c r="T94" s="770"/>
      <c r="U94" s="770"/>
      <c r="V94" s="771"/>
      <c r="W94" s="769"/>
      <c r="X94" s="770"/>
      <c r="Y94" s="770"/>
      <c r="Z94" s="771"/>
      <c r="AA94" s="722"/>
      <c r="AB94" s="723"/>
      <c r="AC94" s="782"/>
      <c r="AD94" s="783"/>
      <c r="AE94" s="783"/>
      <c r="AF94" s="783"/>
      <c r="AG94" s="783"/>
      <c r="AH94" s="784"/>
      <c r="AI94" s="241"/>
    </row>
    <row r="95" spans="1:35" s="207" customFormat="1" ht="14.85" customHeight="1" x14ac:dyDescent="0.15">
      <c r="A95" s="724">
        <f>+$A$22</f>
        <v>10</v>
      </c>
      <c r="B95" s="623">
        <f>+$B$22</f>
        <v>30</v>
      </c>
      <c r="C95" s="625" t="str">
        <f>+$C$22</f>
        <v>材料費</v>
      </c>
      <c r="D95" s="626"/>
      <c r="E95" s="626"/>
      <c r="F95" s="626"/>
      <c r="G95" s="626"/>
      <c r="H95" s="626"/>
      <c r="I95" s="626"/>
      <c r="J95" s="626"/>
      <c r="K95" s="626"/>
      <c r="L95" s="626"/>
      <c r="M95" s="626"/>
      <c r="N95" s="627"/>
      <c r="O95" s="587">
        <f>+$O$22</f>
        <v>100</v>
      </c>
      <c r="P95" s="588"/>
      <c r="Q95" s="591" t="str">
        <f>+$Q$22</f>
        <v>ｋｇ</v>
      </c>
      <c r="R95" s="592"/>
      <c r="S95" s="766">
        <f>+$S$22</f>
        <v>9000</v>
      </c>
      <c r="T95" s="767"/>
      <c r="U95" s="767"/>
      <c r="V95" s="768"/>
      <c r="W95" s="766">
        <f>+$W$22</f>
        <v>900000</v>
      </c>
      <c r="X95" s="767"/>
      <c r="Y95" s="767"/>
      <c r="Z95" s="768"/>
      <c r="AA95" s="720">
        <f>+$AA$22</f>
        <v>0.1</v>
      </c>
      <c r="AB95" s="721"/>
      <c r="AC95" s="779" t="str">
        <f>+IF(AC57="","",$AC$22)</f>
        <v/>
      </c>
      <c r="AD95" s="780"/>
      <c r="AE95" s="780"/>
      <c r="AF95" s="780"/>
      <c r="AG95" s="780"/>
      <c r="AH95" s="781"/>
      <c r="AI95" s="241"/>
    </row>
    <row r="96" spans="1:35" s="207" customFormat="1" ht="14.85" customHeight="1" x14ac:dyDescent="0.15">
      <c r="A96" s="722"/>
      <c r="B96" s="624"/>
      <c r="C96" s="628"/>
      <c r="D96" s="629"/>
      <c r="E96" s="629"/>
      <c r="F96" s="629"/>
      <c r="G96" s="629"/>
      <c r="H96" s="629"/>
      <c r="I96" s="629"/>
      <c r="J96" s="629"/>
      <c r="K96" s="629"/>
      <c r="L96" s="629"/>
      <c r="M96" s="629"/>
      <c r="N96" s="630"/>
      <c r="O96" s="589"/>
      <c r="P96" s="590"/>
      <c r="Q96" s="593"/>
      <c r="R96" s="594"/>
      <c r="S96" s="769"/>
      <c r="T96" s="770"/>
      <c r="U96" s="770"/>
      <c r="V96" s="771"/>
      <c r="W96" s="769"/>
      <c r="X96" s="770"/>
      <c r="Y96" s="770"/>
      <c r="Z96" s="771"/>
      <c r="AA96" s="722"/>
      <c r="AB96" s="723"/>
      <c r="AC96" s="782"/>
      <c r="AD96" s="783"/>
      <c r="AE96" s="783"/>
      <c r="AF96" s="783"/>
      <c r="AG96" s="783"/>
      <c r="AH96" s="784"/>
      <c r="AI96" s="241"/>
    </row>
    <row r="97" spans="1:35" s="207" customFormat="1" ht="14.85" customHeight="1" x14ac:dyDescent="0.15">
      <c r="A97" s="623">
        <f>+$A$24</f>
        <v>10</v>
      </c>
      <c r="B97" s="623">
        <f>+$B$24</f>
        <v>30</v>
      </c>
      <c r="C97" s="625" t="str">
        <f>+$C$24</f>
        <v>飲料品代</v>
      </c>
      <c r="D97" s="626"/>
      <c r="E97" s="626"/>
      <c r="F97" s="626"/>
      <c r="G97" s="626"/>
      <c r="H97" s="626"/>
      <c r="I97" s="626"/>
      <c r="J97" s="626"/>
      <c r="K97" s="626"/>
      <c r="L97" s="626"/>
      <c r="M97" s="626"/>
      <c r="N97" s="627"/>
      <c r="O97" s="587">
        <f>+$O$24</f>
        <v>1</v>
      </c>
      <c r="P97" s="588"/>
      <c r="Q97" s="591" t="str">
        <f>+$Q$24</f>
        <v>式</v>
      </c>
      <c r="R97" s="592"/>
      <c r="S97" s="766">
        <f>+$S$24</f>
        <v>15000</v>
      </c>
      <c r="T97" s="767"/>
      <c r="U97" s="767"/>
      <c r="V97" s="768"/>
      <c r="W97" s="766">
        <f>+$W$24</f>
        <v>15000</v>
      </c>
      <c r="X97" s="767"/>
      <c r="Y97" s="767"/>
      <c r="Z97" s="768"/>
      <c r="AA97" s="720">
        <f>+$AA$24</f>
        <v>0.08</v>
      </c>
      <c r="AB97" s="721"/>
      <c r="AC97" s="779" t="str">
        <f>+IF(AC59="","",$AC$24)</f>
        <v/>
      </c>
      <c r="AD97" s="780"/>
      <c r="AE97" s="780"/>
      <c r="AF97" s="780"/>
      <c r="AG97" s="780"/>
      <c r="AH97" s="781"/>
      <c r="AI97" s="241"/>
    </row>
    <row r="98" spans="1:35" s="207" customFormat="1" ht="14.85" customHeight="1" x14ac:dyDescent="0.15">
      <c r="A98" s="624"/>
      <c r="B98" s="624"/>
      <c r="C98" s="628"/>
      <c r="D98" s="629"/>
      <c r="E98" s="629"/>
      <c r="F98" s="629"/>
      <c r="G98" s="629"/>
      <c r="H98" s="629"/>
      <c r="I98" s="629"/>
      <c r="J98" s="629"/>
      <c r="K98" s="629"/>
      <c r="L98" s="629"/>
      <c r="M98" s="629"/>
      <c r="N98" s="630"/>
      <c r="O98" s="589"/>
      <c r="P98" s="590"/>
      <c r="Q98" s="593"/>
      <c r="R98" s="594"/>
      <c r="S98" s="769"/>
      <c r="T98" s="770"/>
      <c r="U98" s="770"/>
      <c r="V98" s="771"/>
      <c r="W98" s="769"/>
      <c r="X98" s="770"/>
      <c r="Y98" s="770"/>
      <c r="Z98" s="771"/>
      <c r="AA98" s="722"/>
      <c r="AB98" s="723"/>
      <c r="AC98" s="782"/>
      <c r="AD98" s="783"/>
      <c r="AE98" s="783"/>
      <c r="AF98" s="783"/>
      <c r="AG98" s="783"/>
      <c r="AH98" s="784"/>
      <c r="AI98" s="241"/>
    </row>
    <row r="99" spans="1:35" s="207" customFormat="1" ht="14.85" customHeight="1" x14ac:dyDescent="0.15">
      <c r="A99" s="623">
        <f>+$A$26</f>
        <v>10</v>
      </c>
      <c r="B99" s="623">
        <f>+$B$26</f>
        <v>30</v>
      </c>
      <c r="C99" s="625" t="str">
        <f>+$C$26</f>
        <v>官庁手続印紙代</v>
      </c>
      <c r="D99" s="626"/>
      <c r="E99" s="626"/>
      <c r="F99" s="626"/>
      <c r="G99" s="626"/>
      <c r="H99" s="626"/>
      <c r="I99" s="626"/>
      <c r="J99" s="626"/>
      <c r="K99" s="626"/>
      <c r="L99" s="626"/>
      <c r="M99" s="626"/>
      <c r="N99" s="627"/>
      <c r="O99" s="587">
        <f>+$O$26</f>
        <v>1</v>
      </c>
      <c r="P99" s="588"/>
      <c r="Q99" s="591" t="str">
        <f>+$Q$26</f>
        <v>式</v>
      </c>
      <c r="R99" s="592"/>
      <c r="S99" s="766">
        <f>+$S$26</f>
        <v>4000</v>
      </c>
      <c r="T99" s="767"/>
      <c r="U99" s="767"/>
      <c r="V99" s="768"/>
      <c r="W99" s="766">
        <f>+$W$26</f>
        <v>4000</v>
      </c>
      <c r="X99" s="767"/>
      <c r="Y99" s="767"/>
      <c r="Z99" s="768"/>
      <c r="AA99" s="720" t="str">
        <f>+$AA$26</f>
        <v>非</v>
      </c>
      <c r="AB99" s="721"/>
      <c r="AC99" s="779" t="str">
        <f>+IF(AC61="","",$AC$26)</f>
        <v/>
      </c>
      <c r="AD99" s="780"/>
      <c r="AE99" s="780"/>
      <c r="AF99" s="780"/>
      <c r="AG99" s="780"/>
      <c r="AH99" s="781"/>
      <c r="AI99" s="241"/>
    </row>
    <row r="100" spans="1:35" s="207" customFormat="1" ht="14.85" customHeight="1" x14ac:dyDescent="0.15">
      <c r="A100" s="624"/>
      <c r="B100" s="624"/>
      <c r="C100" s="628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30"/>
      <c r="O100" s="589"/>
      <c r="P100" s="590"/>
      <c r="Q100" s="593"/>
      <c r="R100" s="594"/>
      <c r="S100" s="769"/>
      <c r="T100" s="770"/>
      <c r="U100" s="770"/>
      <c r="V100" s="771"/>
      <c r="W100" s="769"/>
      <c r="X100" s="770"/>
      <c r="Y100" s="770"/>
      <c r="Z100" s="771"/>
      <c r="AA100" s="722"/>
      <c r="AB100" s="723"/>
      <c r="AC100" s="782"/>
      <c r="AD100" s="783"/>
      <c r="AE100" s="783"/>
      <c r="AF100" s="783"/>
      <c r="AG100" s="783"/>
      <c r="AH100" s="784"/>
      <c r="AI100" s="241"/>
    </row>
    <row r="101" spans="1:35" s="207" customFormat="1" ht="14.85" customHeight="1" x14ac:dyDescent="0.15">
      <c r="A101" s="623">
        <f>+$A$28</f>
        <v>0</v>
      </c>
      <c r="B101" s="623">
        <f>+$B$28</f>
        <v>0</v>
      </c>
      <c r="C101" s="625">
        <f>+$C$28</f>
        <v>0</v>
      </c>
      <c r="D101" s="626"/>
      <c r="E101" s="626"/>
      <c r="F101" s="626"/>
      <c r="G101" s="626"/>
      <c r="H101" s="626"/>
      <c r="I101" s="626"/>
      <c r="J101" s="626"/>
      <c r="K101" s="626"/>
      <c r="L101" s="626"/>
      <c r="M101" s="626"/>
      <c r="N101" s="627"/>
      <c r="O101" s="587">
        <f>+$O$28</f>
        <v>0</v>
      </c>
      <c r="P101" s="588"/>
      <c r="Q101" s="609">
        <f>+$Q$28</f>
        <v>0</v>
      </c>
      <c r="R101" s="610"/>
      <c r="S101" s="766">
        <f>+$S$28</f>
        <v>0</v>
      </c>
      <c r="T101" s="767"/>
      <c r="U101" s="767"/>
      <c r="V101" s="768"/>
      <c r="W101" s="766">
        <f>+$W$28</f>
        <v>0</v>
      </c>
      <c r="X101" s="767"/>
      <c r="Y101" s="767"/>
      <c r="Z101" s="768"/>
      <c r="AA101" s="710" t="str">
        <f>+$AA$28</f>
        <v>　</v>
      </c>
      <c r="AB101" s="711"/>
      <c r="AC101" s="785" t="str">
        <f>+IF(AC63="","",$AC$28)</f>
        <v/>
      </c>
      <c r="AD101" s="786"/>
      <c r="AE101" s="786"/>
      <c r="AF101" s="786"/>
      <c r="AG101" s="786"/>
      <c r="AH101" s="787"/>
      <c r="AI101" s="242"/>
    </row>
    <row r="102" spans="1:35" s="207" customFormat="1" ht="14.85" customHeight="1" x14ac:dyDescent="0.15">
      <c r="A102" s="624"/>
      <c r="B102" s="624"/>
      <c r="C102" s="628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30"/>
      <c r="O102" s="589"/>
      <c r="P102" s="590"/>
      <c r="Q102" s="611"/>
      <c r="R102" s="612"/>
      <c r="S102" s="769"/>
      <c r="T102" s="770"/>
      <c r="U102" s="770"/>
      <c r="V102" s="771"/>
      <c r="W102" s="769"/>
      <c r="X102" s="770"/>
      <c r="Y102" s="770"/>
      <c r="Z102" s="771"/>
      <c r="AA102" s="712"/>
      <c r="AB102" s="713"/>
      <c r="AC102" s="788"/>
      <c r="AD102" s="789"/>
      <c r="AE102" s="789"/>
      <c r="AF102" s="789"/>
      <c r="AG102" s="789"/>
      <c r="AH102" s="790"/>
      <c r="AI102" s="242"/>
    </row>
    <row r="103" spans="1:35" ht="14.85" customHeight="1" x14ac:dyDescent="0.2">
      <c r="A103" s="17"/>
      <c r="B103" s="17"/>
      <c r="C103" s="17"/>
      <c r="D103" s="17"/>
      <c r="E103" s="18"/>
      <c r="F103" s="17"/>
      <c r="G103" s="17"/>
      <c r="H103" s="17"/>
      <c r="I103" s="17"/>
      <c r="J103" s="18"/>
      <c r="K103" s="17"/>
      <c r="L103" s="17"/>
      <c r="M103" s="17"/>
      <c r="N103" s="17"/>
      <c r="O103" s="135"/>
      <c r="P103" s="136"/>
      <c r="Q103" s="136"/>
      <c r="R103" s="153"/>
      <c r="S103" s="154"/>
      <c r="T103" s="154"/>
      <c r="U103" s="154"/>
      <c r="V103" s="154"/>
      <c r="W103" s="155"/>
      <c r="X103" s="155"/>
      <c r="Y103" s="155"/>
      <c r="Z103" s="155"/>
      <c r="AA103" s="155"/>
      <c r="AB103" s="156"/>
      <c r="AC103" s="156"/>
      <c r="AD103" s="156"/>
      <c r="AE103" s="156"/>
      <c r="AF103" s="156"/>
      <c r="AG103" s="81"/>
      <c r="AH103" s="81"/>
    </row>
    <row r="104" spans="1:35" ht="14.85" customHeight="1" x14ac:dyDescent="0.4">
      <c r="A104" s="20"/>
      <c r="B104" s="2"/>
      <c r="C104" s="20"/>
      <c r="D104" s="2"/>
      <c r="E104" s="2"/>
      <c r="F104" s="20"/>
      <c r="G104" s="2"/>
      <c r="H104" s="20"/>
      <c r="I104" s="2"/>
      <c r="J104" s="2"/>
      <c r="K104" s="17"/>
      <c r="L104" s="17"/>
      <c r="M104" s="17"/>
      <c r="N104" s="17"/>
      <c r="O104" s="2"/>
      <c r="P104" s="2"/>
      <c r="Q104" s="2"/>
      <c r="R104" s="2"/>
      <c r="S104" s="513"/>
      <c r="T104" s="514"/>
      <c r="U104" s="514"/>
      <c r="V104" s="515"/>
      <c r="W104" s="228" t="s">
        <v>80</v>
      </c>
      <c r="X104" s="229"/>
      <c r="Y104" s="229"/>
      <c r="Z104" s="229"/>
      <c r="AA104" s="230" t="s">
        <v>35</v>
      </c>
      <c r="AB104" s="231"/>
      <c r="AC104" s="231"/>
      <c r="AD104" s="232"/>
      <c r="AE104" s="228" t="s">
        <v>87</v>
      </c>
      <c r="AF104" s="229"/>
      <c r="AG104" s="228"/>
      <c r="AH104" s="233"/>
    </row>
    <row r="105" spans="1:35" ht="14.85" customHeight="1" x14ac:dyDescent="0.15">
      <c r="A105" s="66"/>
      <c r="B105" s="66"/>
      <c r="C105" s="66"/>
      <c r="D105" s="2"/>
      <c r="E105" s="2"/>
      <c r="F105" s="2"/>
      <c r="G105" s="2"/>
      <c r="H105" s="2"/>
      <c r="I105" s="2"/>
      <c r="J105" s="2"/>
      <c r="K105" s="20"/>
      <c r="L105" s="2"/>
      <c r="M105" s="20"/>
      <c r="N105" s="2"/>
      <c r="O105" s="67"/>
      <c r="P105" s="67"/>
      <c r="Q105" s="67"/>
      <c r="R105" s="67"/>
      <c r="S105" s="772" t="s">
        <v>85</v>
      </c>
      <c r="T105" s="761"/>
      <c r="U105" s="761"/>
      <c r="V105" s="762"/>
      <c r="W105" s="595">
        <f>+$W$31</f>
        <v>902500000</v>
      </c>
      <c r="X105" s="596"/>
      <c r="Y105" s="596"/>
      <c r="Z105" s="597"/>
      <c r="AA105" s="595">
        <f>+$AA$31</f>
        <v>90250000</v>
      </c>
      <c r="AB105" s="596"/>
      <c r="AC105" s="596"/>
      <c r="AD105" s="597"/>
      <c r="AE105" s="595">
        <f>+$AE$31</f>
        <v>992750000</v>
      </c>
      <c r="AF105" s="596"/>
      <c r="AG105" s="596"/>
      <c r="AH105" s="597"/>
    </row>
    <row r="106" spans="1:35" ht="14.85" customHeight="1" x14ac:dyDescent="0.15">
      <c r="A106" s="68"/>
      <c r="B106" s="6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67"/>
      <c r="P106" s="67"/>
      <c r="Q106" s="67"/>
      <c r="R106" s="67"/>
      <c r="S106" s="763"/>
      <c r="T106" s="764"/>
      <c r="U106" s="764"/>
      <c r="V106" s="765"/>
      <c r="W106" s="598"/>
      <c r="X106" s="599"/>
      <c r="Y106" s="599"/>
      <c r="Z106" s="600"/>
      <c r="AA106" s="598"/>
      <c r="AB106" s="599"/>
      <c r="AC106" s="599"/>
      <c r="AD106" s="600"/>
      <c r="AE106" s="598"/>
      <c r="AF106" s="599"/>
      <c r="AG106" s="599"/>
      <c r="AH106" s="600"/>
    </row>
    <row r="107" spans="1:35" ht="14.85" customHeight="1" x14ac:dyDescent="0.15">
      <c r="A107" s="68"/>
      <c r="B107" s="70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67"/>
      <c r="P107" s="67"/>
      <c r="Q107" s="67"/>
      <c r="R107" s="67"/>
      <c r="S107" s="760" t="s">
        <v>86</v>
      </c>
      <c r="T107" s="761"/>
      <c r="U107" s="761"/>
      <c r="V107" s="762"/>
      <c r="W107" s="595">
        <f>+$W$33</f>
        <v>4000</v>
      </c>
      <c r="X107" s="596"/>
      <c r="Y107" s="596"/>
      <c r="Z107" s="597"/>
      <c r="AA107" s="595">
        <f>+$AA$33</f>
        <v>0</v>
      </c>
      <c r="AB107" s="596"/>
      <c r="AC107" s="596"/>
      <c r="AD107" s="597"/>
      <c r="AE107" s="595">
        <f>+$AE$33</f>
        <v>4000</v>
      </c>
      <c r="AF107" s="596"/>
      <c r="AG107" s="596"/>
      <c r="AH107" s="597"/>
    </row>
    <row r="108" spans="1:35" ht="14.85" customHeight="1" x14ac:dyDescent="0.15">
      <c r="A108" s="68"/>
      <c r="B108" s="70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67"/>
      <c r="P108" s="67"/>
      <c r="Q108" s="67"/>
      <c r="R108" s="67"/>
      <c r="S108" s="763"/>
      <c r="T108" s="764"/>
      <c r="U108" s="764"/>
      <c r="V108" s="765"/>
      <c r="W108" s="598"/>
      <c r="X108" s="599"/>
      <c r="Y108" s="599"/>
      <c r="Z108" s="600"/>
      <c r="AA108" s="598"/>
      <c r="AB108" s="599"/>
      <c r="AC108" s="599"/>
      <c r="AD108" s="600"/>
      <c r="AE108" s="598"/>
      <c r="AF108" s="599"/>
      <c r="AG108" s="599"/>
      <c r="AH108" s="600"/>
    </row>
    <row r="109" spans="1:35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0" t="s">
        <v>84</v>
      </c>
      <c r="T109" s="761"/>
      <c r="U109" s="761"/>
      <c r="V109" s="762"/>
      <c r="W109" s="595" t="e">
        <f>+#REF!</f>
        <v>#REF!</v>
      </c>
      <c r="X109" s="596"/>
      <c r="Y109" s="596"/>
      <c r="Z109" s="597"/>
      <c r="AA109" s="766" t="e">
        <f>+#REF!</f>
        <v>#REF!</v>
      </c>
      <c r="AB109" s="767"/>
      <c r="AC109" s="767"/>
      <c r="AD109" s="768"/>
      <c r="AE109" s="595" t="e">
        <f>+#REF!</f>
        <v>#REF!</v>
      </c>
      <c r="AF109" s="596"/>
      <c r="AG109" s="596"/>
      <c r="AH109" s="597"/>
    </row>
    <row r="110" spans="1:35" ht="14.85" customHeight="1" x14ac:dyDescent="0.15">
      <c r="A110" s="68"/>
      <c r="B110" s="6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763"/>
      <c r="T110" s="764"/>
      <c r="U110" s="764"/>
      <c r="V110" s="765"/>
      <c r="W110" s="598"/>
      <c r="X110" s="599"/>
      <c r="Y110" s="599"/>
      <c r="Z110" s="600"/>
      <c r="AA110" s="769"/>
      <c r="AB110" s="770"/>
      <c r="AC110" s="770"/>
      <c r="AD110" s="771"/>
      <c r="AE110" s="598"/>
      <c r="AF110" s="599"/>
      <c r="AG110" s="599"/>
      <c r="AH110" s="600"/>
    </row>
    <row r="111" spans="1:35" ht="15" customHeight="1" x14ac:dyDescent="0.15">
      <c r="A111" s="68"/>
      <c r="B111" s="6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67"/>
      <c r="P111" s="67"/>
      <c r="Q111" s="67"/>
      <c r="R111" s="67"/>
      <c r="S111" s="67"/>
      <c r="T111" s="67"/>
      <c r="U111" s="67"/>
      <c r="V111" s="67"/>
      <c r="W111" s="67"/>
      <c r="AD111" s="777" t="e">
        <f>+#REF!</f>
        <v>#REF!</v>
      </c>
      <c r="AE111" s="777"/>
      <c r="AF111" s="777"/>
      <c r="AG111" s="777"/>
      <c r="AH111" s="777"/>
    </row>
  </sheetData>
  <mergeCells count="283">
    <mergeCell ref="S109:V110"/>
    <mergeCell ref="W109:Z110"/>
    <mergeCell ref="AA109:AD110"/>
    <mergeCell ref="AE109:AH110"/>
    <mergeCell ref="AD111:AH111"/>
    <mergeCell ref="S104:V104"/>
    <mergeCell ref="S105:V106"/>
    <mergeCell ref="W105:Z106"/>
    <mergeCell ref="AA105:AD106"/>
    <mergeCell ref="AE105:AH106"/>
    <mergeCell ref="S107:V108"/>
    <mergeCell ref="W107:Z108"/>
    <mergeCell ref="AA107:AD108"/>
    <mergeCell ref="AE107:AH108"/>
    <mergeCell ref="A101:A102"/>
    <mergeCell ref="B101:B102"/>
    <mergeCell ref="C101:N102"/>
    <mergeCell ref="O101:P102"/>
    <mergeCell ref="Q101:R102"/>
    <mergeCell ref="S101:V102"/>
    <mergeCell ref="W101:Z102"/>
    <mergeCell ref="AA101:AB102"/>
    <mergeCell ref="AC101:AH102"/>
    <mergeCell ref="A99:A100"/>
    <mergeCell ref="B99:B100"/>
    <mergeCell ref="C99:N100"/>
    <mergeCell ref="O99:P100"/>
    <mergeCell ref="Q99:R100"/>
    <mergeCell ref="S99:V100"/>
    <mergeCell ref="W99:Z100"/>
    <mergeCell ref="AA99:AB100"/>
    <mergeCell ref="AC99:AH100"/>
    <mergeCell ref="W95:Z96"/>
    <mergeCell ref="AA95:AB96"/>
    <mergeCell ref="AC95:AH96"/>
    <mergeCell ref="A97:A98"/>
    <mergeCell ref="B97:B98"/>
    <mergeCell ref="C97:N98"/>
    <mergeCell ref="O97:P98"/>
    <mergeCell ref="Q97:R98"/>
    <mergeCell ref="S97:V98"/>
    <mergeCell ref="W97:Z98"/>
    <mergeCell ref="A95:A96"/>
    <mergeCell ref="B95:B96"/>
    <mergeCell ref="C95:N96"/>
    <mergeCell ref="O95:P96"/>
    <mergeCell ref="Q95:R96"/>
    <mergeCell ref="S95:V96"/>
    <mergeCell ref="AA97:AB98"/>
    <mergeCell ref="AC97:AH98"/>
    <mergeCell ref="A93:A94"/>
    <mergeCell ref="B93:B94"/>
    <mergeCell ref="C93:N94"/>
    <mergeCell ref="O93:P94"/>
    <mergeCell ref="Q93:R94"/>
    <mergeCell ref="S93:V94"/>
    <mergeCell ref="W93:Z94"/>
    <mergeCell ref="AA93:AB94"/>
    <mergeCell ref="AC93:AH94"/>
    <mergeCell ref="A91:A92"/>
    <mergeCell ref="B91:B92"/>
    <mergeCell ref="C91:N92"/>
    <mergeCell ref="O91:P92"/>
    <mergeCell ref="Q91:R92"/>
    <mergeCell ref="S91:V92"/>
    <mergeCell ref="W91:Z92"/>
    <mergeCell ref="AA91:AB92"/>
    <mergeCell ref="AC91:AH92"/>
    <mergeCell ref="E86:L87"/>
    <mergeCell ref="Y87:AB87"/>
    <mergeCell ref="AE87:AH87"/>
    <mergeCell ref="A89:A90"/>
    <mergeCell ref="B89:B90"/>
    <mergeCell ref="C89:N90"/>
    <mergeCell ref="O89:P90"/>
    <mergeCell ref="Q89:R90"/>
    <mergeCell ref="S89:V90"/>
    <mergeCell ref="W89:Z90"/>
    <mergeCell ref="AA89:AB90"/>
    <mergeCell ref="AC89:AH90"/>
    <mergeCell ref="W79:Z80"/>
    <mergeCell ref="AA79:AH80"/>
    <mergeCell ref="E80:L81"/>
    <mergeCell ref="Z81:AH81"/>
    <mergeCell ref="E82:L83"/>
    <mergeCell ref="Z83:AH84"/>
    <mergeCell ref="Z76:AA76"/>
    <mergeCell ref="AC76:AD76"/>
    <mergeCell ref="AF76:AG76"/>
    <mergeCell ref="B77:K78"/>
    <mergeCell ref="W77:Z78"/>
    <mergeCell ref="AA77:AH78"/>
    <mergeCell ref="S71:V72"/>
    <mergeCell ref="W71:Z72"/>
    <mergeCell ref="AA71:AD72"/>
    <mergeCell ref="AE71:AH72"/>
    <mergeCell ref="AD73:AH73"/>
    <mergeCell ref="A74:AH75"/>
    <mergeCell ref="S66:V66"/>
    <mergeCell ref="S67:V68"/>
    <mergeCell ref="W67:Z68"/>
    <mergeCell ref="AA67:AD68"/>
    <mergeCell ref="AE67:AH68"/>
    <mergeCell ref="S69:V70"/>
    <mergeCell ref="W69:Z70"/>
    <mergeCell ref="AA69:AD70"/>
    <mergeCell ref="AE69:AH70"/>
    <mergeCell ref="A63:A64"/>
    <mergeCell ref="B63:B64"/>
    <mergeCell ref="C63:N64"/>
    <mergeCell ref="O63:P64"/>
    <mergeCell ref="Q63:R64"/>
    <mergeCell ref="S63:V64"/>
    <mergeCell ref="W63:Z64"/>
    <mergeCell ref="AA63:AB64"/>
    <mergeCell ref="AC63:AH64"/>
    <mergeCell ref="A61:A62"/>
    <mergeCell ref="B61:B62"/>
    <mergeCell ref="C61:N62"/>
    <mergeCell ref="O61:P62"/>
    <mergeCell ref="Q61:R62"/>
    <mergeCell ref="S61:V62"/>
    <mergeCell ref="W61:Z62"/>
    <mergeCell ref="AA61:AB62"/>
    <mergeCell ref="AC61:AH62"/>
    <mergeCell ref="W57:Z58"/>
    <mergeCell ref="AA57:AB58"/>
    <mergeCell ref="AC57:AH58"/>
    <mergeCell ref="A59:A60"/>
    <mergeCell ref="B59:B60"/>
    <mergeCell ref="C59:N60"/>
    <mergeCell ref="O59:P60"/>
    <mergeCell ref="Q59:R60"/>
    <mergeCell ref="S59:V60"/>
    <mergeCell ref="W59:Z60"/>
    <mergeCell ref="A57:A58"/>
    <mergeCell ref="B57:B58"/>
    <mergeCell ref="C57:N58"/>
    <mergeCell ref="O57:P58"/>
    <mergeCell ref="Q57:R58"/>
    <mergeCell ref="S57:V58"/>
    <mergeCell ref="AA59:AB60"/>
    <mergeCell ref="AC59:AH60"/>
    <mergeCell ref="A55:A56"/>
    <mergeCell ref="B55:B56"/>
    <mergeCell ref="C55:N56"/>
    <mergeCell ref="O55:P56"/>
    <mergeCell ref="Q55:R56"/>
    <mergeCell ref="S55:V56"/>
    <mergeCell ref="W55:Z56"/>
    <mergeCell ref="AA55:AB56"/>
    <mergeCell ref="AC55:AH56"/>
    <mergeCell ref="A53:A54"/>
    <mergeCell ref="B53:B54"/>
    <mergeCell ref="C53:N54"/>
    <mergeCell ref="O53:P54"/>
    <mergeCell ref="Q53:R54"/>
    <mergeCell ref="S53:V54"/>
    <mergeCell ref="W53:Z54"/>
    <mergeCell ref="AA53:AB54"/>
    <mergeCell ref="AC53:AH54"/>
    <mergeCell ref="E48:L49"/>
    <mergeCell ref="Y49:AB49"/>
    <mergeCell ref="AE49:AH49"/>
    <mergeCell ref="A51:A52"/>
    <mergeCell ref="B51:B52"/>
    <mergeCell ref="C51:N52"/>
    <mergeCell ref="O51:P52"/>
    <mergeCell ref="Q51:R52"/>
    <mergeCell ref="S51:V52"/>
    <mergeCell ref="W51:Z52"/>
    <mergeCell ref="AA51:AB52"/>
    <mergeCell ref="AC51:AH52"/>
    <mergeCell ref="W41:Z42"/>
    <mergeCell ref="AA41:AH42"/>
    <mergeCell ref="E42:L43"/>
    <mergeCell ref="Z43:AH43"/>
    <mergeCell ref="E44:L45"/>
    <mergeCell ref="Z45:AH46"/>
    <mergeCell ref="AD35:AH35"/>
    <mergeCell ref="A36:AH37"/>
    <mergeCell ref="Z38:AA38"/>
    <mergeCell ref="AC38:AD38"/>
    <mergeCell ref="AF38:AG38"/>
    <mergeCell ref="B39:K40"/>
    <mergeCell ref="W39:Z40"/>
    <mergeCell ref="AA39:AH40"/>
    <mergeCell ref="S33:V33"/>
    <mergeCell ref="W33:Z33"/>
    <mergeCell ref="AA33:AD33"/>
    <mergeCell ref="AE33:AH33"/>
    <mergeCell ref="S34:V34"/>
    <mergeCell ref="W34:Z34"/>
    <mergeCell ref="AA34:AD34"/>
    <mergeCell ref="AE34:AH34"/>
    <mergeCell ref="S30:V30"/>
    <mergeCell ref="S31:V31"/>
    <mergeCell ref="W31:Z31"/>
    <mergeCell ref="AA31:AD31"/>
    <mergeCell ref="AE31:AH31"/>
    <mergeCell ref="S32:V32"/>
    <mergeCell ref="W32:Z32"/>
    <mergeCell ref="AA32:AD32"/>
    <mergeCell ref="AE32:AH32"/>
    <mergeCell ref="A28:A29"/>
    <mergeCell ref="B28:B29"/>
    <mergeCell ref="C28:N29"/>
    <mergeCell ref="O28:P29"/>
    <mergeCell ref="Q28:R29"/>
    <mergeCell ref="S28:V29"/>
    <mergeCell ref="W28:Z29"/>
    <mergeCell ref="AA28:AB29"/>
    <mergeCell ref="AC28:AH29"/>
    <mergeCell ref="A26:A27"/>
    <mergeCell ref="B26:B27"/>
    <mergeCell ref="C26:N27"/>
    <mergeCell ref="O26:P27"/>
    <mergeCell ref="Q26:R27"/>
    <mergeCell ref="S26:V27"/>
    <mergeCell ref="W26:Z27"/>
    <mergeCell ref="AA26:AB27"/>
    <mergeCell ref="AC26:AH27"/>
    <mergeCell ref="W22:Z23"/>
    <mergeCell ref="AA22:AB23"/>
    <mergeCell ref="AC22:AH23"/>
    <mergeCell ref="A24:A25"/>
    <mergeCell ref="B24:B25"/>
    <mergeCell ref="C24:N25"/>
    <mergeCell ref="O24:P25"/>
    <mergeCell ref="Q24:R25"/>
    <mergeCell ref="S24:V25"/>
    <mergeCell ref="W24:Z25"/>
    <mergeCell ref="A22:A23"/>
    <mergeCell ref="B22:B23"/>
    <mergeCell ref="C22:N23"/>
    <mergeCell ref="O22:P23"/>
    <mergeCell ref="Q22:R23"/>
    <mergeCell ref="S22:V23"/>
    <mergeCell ref="AA24:AB25"/>
    <mergeCell ref="AC24:AH25"/>
    <mergeCell ref="A20:A21"/>
    <mergeCell ref="B20:B21"/>
    <mergeCell ref="C20:N21"/>
    <mergeCell ref="O20:P21"/>
    <mergeCell ref="Q20:R21"/>
    <mergeCell ref="S20:V21"/>
    <mergeCell ref="W20:Z21"/>
    <mergeCell ref="AA20:AB21"/>
    <mergeCell ref="AC20:AH21"/>
    <mergeCell ref="A18:A19"/>
    <mergeCell ref="B18:B19"/>
    <mergeCell ref="C18:N19"/>
    <mergeCell ref="O18:P19"/>
    <mergeCell ref="Q18:R19"/>
    <mergeCell ref="S18:V19"/>
    <mergeCell ref="W18:Z19"/>
    <mergeCell ref="AA18:AB19"/>
    <mergeCell ref="AC18:AH19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W6:Z7"/>
    <mergeCell ref="AA6:AH7"/>
    <mergeCell ref="E7:L8"/>
    <mergeCell ref="Z8:AH8"/>
    <mergeCell ref="E9:L10"/>
    <mergeCell ref="Z10:AH11"/>
    <mergeCell ref="A1:AH2"/>
    <mergeCell ref="Z3:AA3"/>
    <mergeCell ref="AC3:AD3"/>
    <mergeCell ref="AF3:AG3"/>
    <mergeCell ref="B4:K5"/>
    <mergeCell ref="W4:Z5"/>
    <mergeCell ref="AA4:AH5"/>
  </mergeCells>
  <phoneticPr fontId="2"/>
  <dataValidations count="1">
    <dataValidation type="list" allowBlank="1" showInputMessage="1" showErrorMessage="1" sqref="AA18:AB29" xr:uid="{626792DC-7663-4BC6-BE12-5D00E172ABC5}">
      <formula1>"10%,8%,非,　,"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rowBreaks count="1" manualBreakCount="1">
    <brk id="3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05078236-C9C6-4CB0-ACA4-8381A6977419}">
          <x14:formula1>
            <xm:f>リスト!$A$2:$A$9</xm:f>
          </x14:formula1>
          <xm:sqref>B4:K5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3584-A43F-4703-97DA-769FD2A790B8}">
  <sheetPr codeName="Sheet18">
    <tabColor theme="0" tint="-0.34998626667073579"/>
  </sheetPr>
  <dimension ref="A1:AI110"/>
  <sheetViews>
    <sheetView view="pageBreakPreview" topLeftCell="A19" zoomScaleNormal="100" zoomScaleSheetLayoutView="100" workbookViewId="0">
      <selection activeCell="W1" sqref="W1:Z2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799" t="s">
        <v>131</v>
      </c>
      <c r="AA10" s="799"/>
      <c r="AB10" s="799"/>
      <c r="AC10" s="799"/>
      <c r="AD10" s="799"/>
      <c r="AE10" s="799"/>
      <c r="AF10" s="799"/>
      <c r="AG10" s="799"/>
      <c r="AH10" s="800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799"/>
      <c r="AA11" s="799"/>
      <c r="AB11" s="799"/>
      <c r="AC11" s="799"/>
      <c r="AD11" s="799"/>
      <c r="AE11" s="799"/>
      <c r="AF11" s="799"/>
      <c r="AG11" s="799"/>
      <c r="AH11" s="800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+$AF$33</f>
        <v>992770200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 t="s">
        <v>114</v>
      </c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252"/>
      <c r="B15" s="141"/>
      <c r="C15" s="141"/>
      <c r="D15" s="142"/>
      <c r="E15" s="249"/>
      <c r="F15" s="249"/>
      <c r="G15" s="249"/>
      <c r="H15" s="249"/>
      <c r="I15" s="249"/>
      <c r="J15" s="249"/>
      <c r="K15" s="249"/>
      <c r="L15" s="249"/>
      <c r="M15" s="2"/>
      <c r="N15" s="129"/>
      <c r="P15" s="130"/>
      <c r="Q15" s="130"/>
      <c r="R15" s="130"/>
      <c r="T15" s="130"/>
      <c r="W15" s="156"/>
      <c r="X15" s="9"/>
      <c r="Y15" s="20"/>
      <c r="Z15" s="20"/>
      <c r="AA15" s="20"/>
      <c r="AB15" s="20"/>
      <c r="AE15" s="250"/>
      <c r="AF15" s="250"/>
      <c r="AG15" s="250"/>
      <c r="AH15" s="251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30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601">
        <v>0.1</v>
      </c>
      <c r="AB18" s="757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58"/>
      <c r="AB19" s="759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30</v>
      </c>
      <c r="C20" s="625" t="s">
        <v>126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766">
        <v>1600000</v>
      </c>
      <c r="T20" s="767"/>
      <c r="U20" s="767"/>
      <c r="V20" s="768"/>
      <c r="W20" s="766">
        <f>+$S20*$O20</f>
        <v>1600000</v>
      </c>
      <c r="X20" s="767"/>
      <c r="Y20" s="767"/>
      <c r="Z20" s="768"/>
      <c r="AA20" s="601">
        <v>0.1</v>
      </c>
      <c r="AB20" s="757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769"/>
      <c r="T21" s="770"/>
      <c r="U21" s="770"/>
      <c r="V21" s="771"/>
      <c r="W21" s="769"/>
      <c r="X21" s="770"/>
      <c r="Y21" s="770"/>
      <c r="Z21" s="771"/>
      <c r="AA21" s="758"/>
      <c r="AB21" s="759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30</v>
      </c>
      <c r="C22" s="625" t="s">
        <v>127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100</v>
      </c>
      <c r="P22" s="588"/>
      <c r="Q22" s="591" t="s">
        <v>128</v>
      </c>
      <c r="R22" s="592"/>
      <c r="S22" s="766">
        <v>9000</v>
      </c>
      <c r="T22" s="767"/>
      <c r="U22" s="767"/>
      <c r="V22" s="768"/>
      <c r="W22" s="766">
        <f>+$S22*$O22</f>
        <v>900000</v>
      </c>
      <c r="X22" s="767"/>
      <c r="Y22" s="767"/>
      <c r="Z22" s="768"/>
      <c r="AA22" s="601">
        <v>0.1</v>
      </c>
      <c r="AB22" s="757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58"/>
      <c r="AB23" s="759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30</v>
      </c>
      <c r="C24" s="625" t="s">
        <v>124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15000</v>
      </c>
      <c r="T24" s="767"/>
      <c r="U24" s="767"/>
      <c r="V24" s="768"/>
      <c r="W24" s="766">
        <f>+$S24*$O24</f>
        <v>15000</v>
      </c>
      <c r="X24" s="767"/>
      <c r="Y24" s="767"/>
      <c r="Z24" s="768"/>
      <c r="AA24" s="601">
        <v>0.08</v>
      </c>
      <c r="AB24" s="757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58"/>
      <c r="AB25" s="759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30</v>
      </c>
      <c r="C26" s="625" t="s">
        <v>125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82</v>
      </c>
      <c r="R26" s="592"/>
      <c r="S26" s="766">
        <v>4000</v>
      </c>
      <c r="T26" s="767"/>
      <c r="U26" s="767"/>
      <c r="V26" s="768"/>
      <c r="W26" s="766">
        <f>+$S26*$O26</f>
        <v>4000</v>
      </c>
      <c r="X26" s="767"/>
      <c r="Y26" s="767"/>
      <c r="Z26" s="768"/>
      <c r="AA26" s="605" t="s">
        <v>97</v>
      </c>
      <c r="AB26" s="606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607"/>
      <c r="AB27" s="608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/>
      <c r="B28" s="623"/>
      <c r="C28" s="625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/>
      <c r="P28" s="588"/>
      <c r="Q28" s="609"/>
      <c r="R28" s="610"/>
      <c r="S28" s="766"/>
      <c r="T28" s="767"/>
      <c r="U28" s="767"/>
      <c r="V28" s="768"/>
      <c r="W28" s="766">
        <f>+$S28*$O28</f>
        <v>0</v>
      </c>
      <c r="X28" s="767"/>
      <c r="Y28" s="767"/>
      <c r="Z28" s="768"/>
      <c r="AA28" s="619" t="s">
        <v>129</v>
      </c>
      <c r="AB28" s="620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69"/>
      <c r="T29" s="770"/>
      <c r="U29" s="770"/>
      <c r="V29" s="771"/>
      <c r="W29" s="769"/>
      <c r="X29" s="770"/>
      <c r="Y29" s="770"/>
      <c r="Z29" s="771"/>
      <c r="AA29" s="621"/>
      <c r="AB29" s="622"/>
      <c r="AC29" s="788"/>
      <c r="AD29" s="789"/>
      <c r="AE29" s="789"/>
      <c r="AF29" s="789"/>
      <c r="AG29" s="789"/>
      <c r="AH29" s="790"/>
      <c r="AI29" s="242"/>
    </row>
    <row r="30" spans="1:35" ht="24.95" customHeight="1" x14ac:dyDescent="0.15">
      <c r="A30" s="66"/>
      <c r="B30" s="66"/>
      <c r="C30" s="66"/>
      <c r="D30" s="2"/>
      <c r="E30" s="2"/>
      <c r="F30" s="2"/>
      <c r="G30" s="2"/>
      <c r="H30" s="2"/>
      <c r="I30" s="2"/>
      <c r="J30" s="2"/>
      <c r="K30" s="20"/>
      <c r="L30" s="2"/>
      <c r="M30" s="20"/>
      <c r="N30" s="2"/>
      <c r="O30" s="67"/>
      <c r="P30" s="67"/>
      <c r="Q30" s="67"/>
      <c r="R30" s="67"/>
      <c r="S30" s="931" t="s">
        <v>85</v>
      </c>
      <c r="T30" s="932"/>
      <c r="U30" s="933"/>
      <c r="V30" s="940" t="s">
        <v>80</v>
      </c>
      <c r="W30" s="827">
        <f>SUMIF($AA$18:$AB$29,10%,$W$18:$Z$29)</f>
        <v>902500000</v>
      </c>
      <c r="X30" s="828"/>
      <c r="Y30" s="828"/>
      <c r="Z30" s="829"/>
      <c r="AA30" s="943" t="s">
        <v>130</v>
      </c>
      <c r="AB30" s="827">
        <f>ROUND(SUMIF($AA$18:$AB$29,10%,$W$18:$Z$29)*10%,0)</f>
        <v>90250000</v>
      </c>
      <c r="AC30" s="828"/>
      <c r="AD30" s="829"/>
      <c r="AE30" s="943" t="s">
        <v>87</v>
      </c>
      <c r="AF30" s="827">
        <f>+$W$30+$AB$30</f>
        <v>992750000</v>
      </c>
      <c r="AG30" s="828"/>
      <c r="AH30" s="829"/>
    </row>
    <row r="31" spans="1:35" ht="24.95" customHeight="1" x14ac:dyDescent="0.15">
      <c r="A31" s="68"/>
      <c r="B31" s="6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67"/>
      <c r="P31" s="67"/>
      <c r="Q31" s="67"/>
      <c r="R31" s="67"/>
      <c r="S31" s="824" t="s">
        <v>86</v>
      </c>
      <c r="T31" s="825"/>
      <c r="U31" s="826"/>
      <c r="V31" s="941"/>
      <c r="W31" s="827">
        <f>SUMIF($AA$18:$AB$29,8%,$W$18:$Z$29)</f>
        <v>15000</v>
      </c>
      <c r="X31" s="828"/>
      <c r="Y31" s="828"/>
      <c r="Z31" s="829"/>
      <c r="AA31" s="944"/>
      <c r="AB31" s="827">
        <f>ROUND(SUMIF($AA$18:$AB$29,8%,$W$18:$Z$29)*8%,0)</f>
        <v>1200</v>
      </c>
      <c r="AC31" s="828"/>
      <c r="AD31" s="829"/>
      <c r="AE31" s="944"/>
      <c r="AF31" s="827">
        <f>+$W$31+$AB$31</f>
        <v>16200</v>
      </c>
      <c r="AG31" s="828"/>
      <c r="AH31" s="829"/>
    </row>
    <row r="32" spans="1:35" ht="24.95" customHeight="1" thickBot="1" x14ac:dyDescent="0.2">
      <c r="A32" s="68"/>
      <c r="B32" s="70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67"/>
      <c r="P32" s="67"/>
      <c r="Q32" s="67"/>
      <c r="R32" s="67"/>
      <c r="S32" s="920" t="s">
        <v>84</v>
      </c>
      <c r="T32" s="921"/>
      <c r="U32" s="922"/>
      <c r="V32" s="941"/>
      <c r="W32" s="923">
        <f>SUMIF($AA$18:$AB$29,"非",$W$18:$Z$29)</f>
        <v>4000</v>
      </c>
      <c r="X32" s="924"/>
      <c r="Y32" s="924"/>
      <c r="Z32" s="925"/>
      <c r="AA32" s="944"/>
      <c r="AB32" s="926">
        <v>0</v>
      </c>
      <c r="AC32" s="927"/>
      <c r="AD32" s="928"/>
      <c r="AE32" s="944"/>
      <c r="AF32" s="923">
        <f>+$W$32+$AB$32</f>
        <v>4000</v>
      </c>
      <c r="AG32" s="924"/>
      <c r="AH32" s="925"/>
    </row>
    <row r="33" spans="1:34" ht="24.95" customHeight="1" x14ac:dyDescent="0.15">
      <c r="A33" s="68"/>
      <c r="B33" s="70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937" t="s">
        <v>113</v>
      </c>
      <c r="T33" s="938"/>
      <c r="U33" s="939"/>
      <c r="V33" s="942"/>
      <c r="W33" s="934">
        <f>SUM(W30:Z32)</f>
        <v>902519000</v>
      </c>
      <c r="X33" s="935"/>
      <c r="Y33" s="935"/>
      <c r="Z33" s="936"/>
      <c r="AA33" s="945"/>
      <c r="AB33" s="934">
        <f>SUM(AB30:AD32)</f>
        <v>90251200</v>
      </c>
      <c r="AC33" s="935"/>
      <c r="AD33" s="936"/>
      <c r="AE33" s="945"/>
      <c r="AF33" s="934">
        <f>SUM(AF30:AH32)</f>
        <v>992770200</v>
      </c>
      <c r="AG33" s="935"/>
      <c r="AH33" s="936"/>
    </row>
    <row r="34" spans="1:34" ht="15" customHeight="1" x14ac:dyDescent="0.15">
      <c r="A34" s="68"/>
      <c r="B34" s="6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246"/>
      <c r="T34" s="246"/>
      <c r="U34" s="246"/>
      <c r="V34" s="246"/>
      <c r="W34" s="248"/>
      <c r="X34" s="248"/>
      <c r="Y34" s="248"/>
      <c r="Z34" s="248"/>
      <c r="AA34" s="248"/>
      <c r="AB34" s="248"/>
      <c r="AC34" s="248"/>
      <c r="AD34" s="778" t="s">
        <v>112</v>
      </c>
      <c r="AE34" s="778"/>
      <c r="AF34" s="778"/>
      <c r="AG34" s="778"/>
      <c r="AH34" s="778"/>
    </row>
    <row r="35" spans="1:34" ht="14.85" customHeight="1" x14ac:dyDescent="0.4">
      <c r="A35" s="534" t="s">
        <v>93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4"/>
      <c r="AF35" s="534"/>
      <c r="AG35" s="534"/>
      <c r="AH35" s="534"/>
    </row>
    <row r="36" spans="1:34" ht="14.85" customHeight="1" x14ac:dyDescent="0.4">
      <c r="A36" s="534"/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</row>
    <row r="37" spans="1:34" ht="14.85" customHeight="1" x14ac:dyDescent="0.15">
      <c r="A37" s="160" t="str">
        <f>+$A$3</f>
        <v>昭和建設株式会社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31"/>
      <c r="X37" s="81" t="s">
        <v>62</v>
      </c>
      <c r="Y37" s="81"/>
      <c r="Z37" s="487">
        <f>+$Z$3</f>
        <v>5</v>
      </c>
      <c r="AA37" s="487"/>
      <c r="AB37" s="81" t="s">
        <v>63</v>
      </c>
      <c r="AC37" s="487">
        <f>+$AC$3</f>
        <v>6</v>
      </c>
      <c r="AD37" s="487"/>
      <c r="AE37" s="81" t="s">
        <v>64</v>
      </c>
      <c r="AF37" s="487">
        <f>+$AF$3</f>
        <v>5</v>
      </c>
      <c r="AG37" s="487"/>
      <c r="AH37" s="81" t="s">
        <v>65</v>
      </c>
    </row>
    <row r="38" spans="1:34" ht="14.85" customHeight="1" x14ac:dyDescent="0.15">
      <c r="A38" s="160"/>
      <c r="B38" s="432" t="str">
        <f>+$B$4</f>
        <v>土木部</v>
      </c>
      <c r="C38" s="432"/>
      <c r="D38" s="432"/>
      <c r="E38" s="432"/>
      <c r="F38" s="432"/>
      <c r="G38" s="432"/>
      <c r="H38" s="432"/>
      <c r="I38" s="432"/>
      <c r="J38" s="432"/>
      <c r="K38" s="432"/>
      <c r="L38" s="2"/>
      <c r="M38" s="2"/>
      <c r="N38" s="2"/>
      <c r="P38" s="9"/>
      <c r="Q38" s="120"/>
      <c r="R38" s="83"/>
      <c r="S38" s="120"/>
      <c r="T38" s="83"/>
      <c r="U38" s="120"/>
      <c r="V38" s="161"/>
      <c r="W38" s="543" t="s">
        <v>88</v>
      </c>
      <c r="X38" s="460"/>
      <c r="Y38" s="460"/>
      <c r="Z38" s="461"/>
      <c r="AA38" s="535" t="str">
        <f>+$AA$4</f>
        <v>82402</v>
      </c>
      <c r="AB38" s="535"/>
      <c r="AC38" s="535"/>
      <c r="AD38" s="535"/>
      <c r="AE38" s="535"/>
      <c r="AF38" s="535"/>
      <c r="AG38" s="535"/>
      <c r="AH38" s="536"/>
    </row>
    <row r="39" spans="1:34" ht="14.85" customHeight="1" thickBot="1" x14ac:dyDescent="0.2">
      <c r="A39" s="180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132" t="s">
        <v>59</v>
      </c>
      <c r="M39" s="2"/>
      <c r="N39" s="2"/>
      <c r="O39" s="9"/>
      <c r="P39" s="9"/>
      <c r="Q39" s="9"/>
      <c r="R39" s="120"/>
      <c r="S39" s="150"/>
      <c r="T39" s="150"/>
      <c r="U39" s="159"/>
      <c r="V39" s="152"/>
      <c r="W39" s="544"/>
      <c r="X39" s="462"/>
      <c r="Y39" s="462"/>
      <c r="Z39" s="463"/>
      <c r="AA39" s="537"/>
      <c r="AB39" s="537"/>
      <c r="AC39" s="537"/>
      <c r="AD39" s="537"/>
      <c r="AE39" s="537"/>
      <c r="AF39" s="537"/>
      <c r="AG39" s="537"/>
      <c r="AH39" s="538"/>
    </row>
    <row r="40" spans="1:34" ht="14.85" customHeight="1" x14ac:dyDescent="0.15">
      <c r="A40" s="130"/>
      <c r="B40" s="130"/>
      <c r="C40" s="130"/>
      <c r="D40" s="130"/>
      <c r="E40" s="130"/>
      <c r="F40" s="120"/>
      <c r="G40" s="120"/>
      <c r="H40" s="120"/>
      <c r="I40" s="2"/>
      <c r="J40" s="2"/>
      <c r="K40" s="137"/>
      <c r="L40" s="137"/>
      <c r="M40" s="2"/>
      <c r="N40" s="122"/>
      <c r="O40" s="122"/>
      <c r="P40" s="122"/>
      <c r="Q40" s="122"/>
      <c r="R40" s="122"/>
      <c r="S40" s="151"/>
      <c r="T40" s="157"/>
      <c r="U40" s="158"/>
      <c r="V40" s="152"/>
      <c r="W40" s="739" t="s">
        <v>91</v>
      </c>
      <c r="X40" s="740"/>
      <c r="Y40" s="740"/>
      <c r="Z40" s="741"/>
      <c r="AA40" s="745">
        <f>+$AA$6</f>
        <v>1234567890123</v>
      </c>
      <c r="AB40" s="745"/>
      <c r="AC40" s="745"/>
      <c r="AD40" s="745"/>
      <c r="AE40" s="745"/>
      <c r="AF40" s="745"/>
      <c r="AG40" s="745"/>
      <c r="AH40" s="746"/>
    </row>
    <row r="41" spans="1:34" ht="14.85" customHeight="1" x14ac:dyDescent="0.15">
      <c r="A41" s="234" t="s">
        <v>60</v>
      </c>
      <c r="B41" s="235"/>
      <c r="C41" s="144"/>
      <c r="D41" s="144"/>
      <c r="E41" s="749" t="str">
        <f>+$E$7</f>
        <v>SD2100017</v>
      </c>
      <c r="F41" s="749"/>
      <c r="G41" s="749"/>
      <c r="H41" s="749"/>
      <c r="I41" s="749"/>
      <c r="J41" s="749"/>
      <c r="K41" s="749"/>
      <c r="L41" s="750"/>
      <c r="M41" s="2"/>
      <c r="N41" s="122"/>
      <c r="O41" s="130"/>
      <c r="P41" s="130"/>
      <c r="Q41" s="130"/>
      <c r="R41" s="130"/>
      <c r="T41" s="9"/>
      <c r="V41" s="96"/>
      <c r="W41" s="742"/>
      <c r="X41" s="743"/>
      <c r="Y41" s="743"/>
      <c r="Z41" s="744"/>
      <c r="AA41" s="747"/>
      <c r="AB41" s="747"/>
      <c r="AC41" s="747"/>
      <c r="AD41" s="747"/>
      <c r="AE41" s="747"/>
      <c r="AF41" s="747"/>
      <c r="AG41" s="747"/>
      <c r="AH41" s="748"/>
    </row>
    <row r="42" spans="1:34" ht="14.85" customHeight="1" x14ac:dyDescent="0.15">
      <c r="A42" s="80"/>
      <c r="B42" s="131"/>
      <c r="C42" s="81"/>
      <c r="D42" s="81"/>
      <c r="E42" s="751"/>
      <c r="F42" s="751"/>
      <c r="G42" s="751"/>
      <c r="H42" s="751"/>
      <c r="I42" s="751"/>
      <c r="J42" s="751"/>
      <c r="K42" s="751"/>
      <c r="L42" s="752"/>
      <c r="M42" s="2"/>
      <c r="N42" s="126"/>
      <c r="O42" s="123"/>
      <c r="P42" s="123"/>
      <c r="Q42" s="123"/>
      <c r="R42" s="126"/>
      <c r="S42" s="9"/>
      <c r="T42" s="9"/>
      <c r="U42" s="9"/>
      <c r="V42" s="128"/>
      <c r="W42" s="9" t="s">
        <v>66</v>
      </c>
      <c r="Z42" s="518" t="str">
        <f>+$Z$8</f>
        <v>茨城県東茨城郡茨城町長岡3518</v>
      </c>
      <c r="AA42" s="518"/>
      <c r="AB42" s="518"/>
      <c r="AC42" s="518"/>
      <c r="AD42" s="518"/>
      <c r="AE42" s="518"/>
      <c r="AF42" s="518"/>
      <c r="AG42" s="518"/>
      <c r="AH42" s="519"/>
    </row>
    <row r="43" spans="1:34" ht="14.85" customHeight="1" x14ac:dyDescent="0.15">
      <c r="A43" s="133" t="s">
        <v>61</v>
      </c>
      <c r="B43" s="148"/>
      <c r="C43" s="148"/>
      <c r="D43" s="148"/>
      <c r="E43" s="460" t="str">
        <f>+$E$9</f>
        <v>住友調整池</v>
      </c>
      <c r="F43" s="460"/>
      <c r="G43" s="460"/>
      <c r="H43" s="460"/>
      <c r="I43" s="460"/>
      <c r="J43" s="460"/>
      <c r="K43" s="460"/>
      <c r="L43" s="461"/>
      <c r="M43" s="2"/>
      <c r="N43" s="126"/>
      <c r="O43" s="123"/>
      <c r="P43" s="123"/>
      <c r="Q43" s="123"/>
      <c r="R43" s="126"/>
      <c r="S43" s="9"/>
      <c r="T43" s="9"/>
      <c r="U43" s="9"/>
      <c r="V43" s="128"/>
      <c r="W43" s="9"/>
      <c r="Z43" s="9"/>
      <c r="AH43" s="96"/>
    </row>
    <row r="44" spans="1:34" ht="14.85" customHeight="1" x14ac:dyDescent="0.15">
      <c r="A44" s="139"/>
      <c r="B44" s="140"/>
      <c r="C44" s="140"/>
      <c r="D44" s="140"/>
      <c r="E44" s="462"/>
      <c r="F44" s="462"/>
      <c r="G44" s="462"/>
      <c r="H44" s="462"/>
      <c r="I44" s="462"/>
      <c r="J44" s="462"/>
      <c r="K44" s="462"/>
      <c r="L44" s="463"/>
      <c r="M44" s="2"/>
      <c r="N44" s="83"/>
      <c r="V44" s="96"/>
      <c r="W44" s="1" t="s">
        <v>67</v>
      </c>
      <c r="Z44" s="464" t="str">
        <f>+$Z$10</f>
        <v>株式会社〇〇工務店</v>
      </c>
      <c r="AA44" s="464"/>
      <c r="AB44" s="464"/>
      <c r="AC44" s="464"/>
      <c r="AD44" s="464"/>
      <c r="AE44" s="464"/>
      <c r="AF44" s="464"/>
      <c r="AG44" s="464"/>
      <c r="AH44" s="465"/>
    </row>
    <row r="45" spans="1:34" ht="14.85" customHeight="1" x14ac:dyDescent="0.15">
      <c r="A45" s="144"/>
      <c r="M45" s="2"/>
      <c r="N45" s="120"/>
      <c r="O45" s="120"/>
      <c r="P45" s="9"/>
      <c r="Q45" s="9"/>
      <c r="R45" s="9"/>
      <c r="S45" s="9"/>
      <c r="T45" s="9"/>
      <c r="U45" s="9"/>
      <c r="V45" s="162"/>
      <c r="W45" s="2"/>
      <c r="Z45" s="464"/>
      <c r="AA45" s="464"/>
      <c r="AB45" s="464"/>
      <c r="AC45" s="464"/>
      <c r="AD45" s="464"/>
      <c r="AE45" s="464"/>
      <c r="AF45" s="464"/>
      <c r="AG45" s="464"/>
      <c r="AH45" s="465"/>
    </row>
    <row r="46" spans="1:34" ht="14.85" customHeight="1" thickBot="1" x14ac:dyDescent="0.2">
      <c r="A46" s="166"/>
      <c r="B46" s="141"/>
      <c r="C46" s="141"/>
      <c r="D46" s="142"/>
      <c r="E46" s="146"/>
      <c r="F46" s="147"/>
      <c r="G46" s="147"/>
      <c r="H46" s="147"/>
      <c r="I46" s="147"/>
      <c r="J46" s="147"/>
      <c r="K46" s="147"/>
      <c r="L46" s="147"/>
      <c r="M46" s="2"/>
      <c r="N46" s="120"/>
      <c r="P46" s="9"/>
      <c r="Q46" s="9"/>
      <c r="R46" s="9"/>
      <c r="V46" s="96"/>
      <c r="AG46" s="163" t="s">
        <v>70</v>
      </c>
      <c r="AH46" s="96"/>
    </row>
    <row r="47" spans="1:34" ht="14.85" customHeight="1" x14ac:dyDescent="0.15">
      <c r="A47" s="173" t="s">
        <v>75</v>
      </c>
      <c r="B47" s="174"/>
      <c r="C47" s="174"/>
      <c r="D47" s="175"/>
      <c r="E47" s="480">
        <f>+$E$13</f>
        <v>992770200</v>
      </c>
      <c r="F47" s="481"/>
      <c r="G47" s="481"/>
      <c r="H47" s="481"/>
      <c r="I47" s="481"/>
      <c r="J47" s="481"/>
      <c r="K47" s="481"/>
      <c r="L47" s="482"/>
      <c r="M47" s="2"/>
      <c r="N47" s="129"/>
      <c r="P47" s="130"/>
      <c r="Q47" s="130"/>
      <c r="R47" s="130"/>
      <c r="T47" s="130"/>
      <c r="V47" s="128"/>
      <c r="W47" s="9"/>
      <c r="AH47" s="96"/>
    </row>
    <row r="48" spans="1:34" ht="14.85" customHeight="1" thickBot="1" x14ac:dyDescent="0.2">
      <c r="A48" s="176" t="s">
        <v>74</v>
      </c>
      <c r="B48" s="177"/>
      <c r="C48" s="177"/>
      <c r="D48" s="178"/>
      <c r="E48" s="483"/>
      <c r="F48" s="484"/>
      <c r="G48" s="484"/>
      <c r="H48" s="484"/>
      <c r="I48" s="484"/>
      <c r="J48" s="484"/>
      <c r="K48" s="484"/>
      <c r="L48" s="485"/>
      <c r="M48" s="2"/>
      <c r="N48" s="129"/>
      <c r="P48" s="130"/>
      <c r="Q48" s="130"/>
      <c r="R48" s="130"/>
      <c r="T48" s="130"/>
      <c r="W48" s="80" t="s">
        <v>71</v>
      </c>
      <c r="X48" s="121"/>
      <c r="Y48" s="486" t="str">
        <f>+$Y$14</f>
        <v>029-292-0095</v>
      </c>
      <c r="Z48" s="486"/>
      <c r="AA48" s="486"/>
      <c r="AB48" s="486"/>
      <c r="AC48" s="81" t="s">
        <v>73</v>
      </c>
      <c r="AD48" s="81"/>
      <c r="AE48" s="487" t="str">
        <f>+$AE$14</f>
        <v>昭和 太郎</v>
      </c>
      <c r="AF48" s="487"/>
      <c r="AG48" s="487"/>
      <c r="AH48" s="488"/>
    </row>
    <row r="49" spans="1:35" ht="14.85" customHeight="1" x14ac:dyDescent="0.15">
      <c r="A49" s="141"/>
      <c r="B49" s="141"/>
      <c r="C49" s="141"/>
      <c r="D49" s="142"/>
      <c r="E49" s="143"/>
      <c r="F49" s="143"/>
      <c r="G49" s="143"/>
      <c r="H49" s="143"/>
      <c r="I49" s="2"/>
      <c r="J49" s="2"/>
      <c r="K49" s="2"/>
      <c r="L49" s="2"/>
      <c r="M49" s="2"/>
      <c r="N49" s="120"/>
      <c r="O49" s="120"/>
      <c r="P49" s="9"/>
      <c r="Q49" s="2"/>
      <c r="R49" s="2"/>
      <c r="S49" s="2"/>
    </row>
    <row r="50" spans="1:35" s="145" customFormat="1" ht="14.85" customHeight="1" x14ac:dyDescent="0.4">
      <c r="A50" s="725" t="s">
        <v>76</v>
      </c>
      <c r="B50" s="725" t="s">
        <v>65</v>
      </c>
      <c r="C50" s="727" t="s">
        <v>83</v>
      </c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9"/>
      <c r="O50" s="733" t="s">
        <v>77</v>
      </c>
      <c r="P50" s="734"/>
      <c r="Q50" s="733" t="s">
        <v>78</v>
      </c>
      <c r="R50" s="734"/>
      <c r="S50" s="733" t="s">
        <v>79</v>
      </c>
      <c r="T50" s="737"/>
      <c r="U50" s="737"/>
      <c r="V50" s="734"/>
      <c r="W50" s="733" t="s">
        <v>80</v>
      </c>
      <c r="X50" s="737"/>
      <c r="Y50" s="737"/>
      <c r="Z50" s="734"/>
      <c r="AA50" s="733" t="s">
        <v>81</v>
      </c>
      <c r="AB50" s="734"/>
      <c r="AC50" s="733" t="s">
        <v>106</v>
      </c>
      <c r="AD50" s="737"/>
      <c r="AE50" s="737"/>
      <c r="AF50" s="737"/>
      <c r="AG50" s="737"/>
      <c r="AH50" s="734"/>
    </row>
    <row r="51" spans="1:35" s="145" customFormat="1" ht="14.85" customHeight="1" x14ac:dyDescent="0.4">
      <c r="A51" s="726"/>
      <c r="B51" s="726"/>
      <c r="C51" s="730"/>
      <c r="D51" s="731"/>
      <c r="E51" s="731"/>
      <c r="F51" s="731"/>
      <c r="G51" s="731"/>
      <c r="H51" s="731"/>
      <c r="I51" s="731"/>
      <c r="J51" s="731"/>
      <c r="K51" s="731"/>
      <c r="L51" s="731"/>
      <c r="M51" s="731"/>
      <c r="N51" s="732"/>
      <c r="O51" s="735"/>
      <c r="P51" s="736"/>
      <c r="Q51" s="735"/>
      <c r="R51" s="736"/>
      <c r="S51" s="735"/>
      <c r="T51" s="738"/>
      <c r="U51" s="738"/>
      <c r="V51" s="736"/>
      <c r="W51" s="735"/>
      <c r="X51" s="738"/>
      <c r="Y51" s="738"/>
      <c r="Z51" s="736"/>
      <c r="AA51" s="735"/>
      <c r="AB51" s="736"/>
      <c r="AC51" s="735"/>
      <c r="AD51" s="738"/>
      <c r="AE51" s="738"/>
      <c r="AF51" s="738"/>
      <c r="AG51" s="738"/>
      <c r="AH51" s="736"/>
    </row>
    <row r="52" spans="1:35" s="207" customFormat="1" ht="14.85" customHeight="1" x14ac:dyDescent="0.15">
      <c r="A52" s="724">
        <f>+$A$18</f>
        <v>10</v>
      </c>
      <c r="B52" s="623">
        <f>+$B$18</f>
        <v>30</v>
      </c>
      <c r="C52" s="625" t="str">
        <f>+$C$18</f>
        <v>道路工事一式〇〇
〇〇〇</v>
      </c>
      <c r="D52" s="626"/>
      <c r="E52" s="626"/>
      <c r="F52" s="626"/>
      <c r="G52" s="626"/>
      <c r="H52" s="626"/>
      <c r="I52" s="626"/>
      <c r="J52" s="626"/>
      <c r="K52" s="626"/>
      <c r="L52" s="626"/>
      <c r="M52" s="626"/>
      <c r="N52" s="627"/>
      <c r="O52" s="587">
        <f>+$O$18</f>
        <v>1</v>
      </c>
      <c r="P52" s="588"/>
      <c r="Q52" s="591" t="str">
        <f>+$Q$18</f>
        <v>式</v>
      </c>
      <c r="R52" s="592"/>
      <c r="S52" s="766">
        <f>+$S$18</f>
        <v>900000000</v>
      </c>
      <c r="T52" s="767"/>
      <c r="U52" s="767"/>
      <c r="V52" s="768"/>
      <c r="W52" s="766">
        <f>+$W$18</f>
        <v>900000000</v>
      </c>
      <c r="X52" s="767"/>
      <c r="Y52" s="767"/>
      <c r="Z52" s="768"/>
      <c r="AA52" s="720">
        <f>+$AA$18</f>
        <v>0.1</v>
      </c>
      <c r="AB52" s="721"/>
      <c r="AC52" s="779" t="str">
        <f>+IF(AC18="","",$AC$18)</f>
        <v/>
      </c>
      <c r="AD52" s="780"/>
      <c r="AE52" s="780"/>
      <c r="AF52" s="780"/>
      <c r="AG52" s="780"/>
      <c r="AH52" s="781"/>
      <c r="AI52" s="241"/>
    </row>
    <row r="53" spans="1:35" s="207" customFormat="1" ht="14.85" customHeight="1" x14ac:dyDescent="0.15">
      <c r="A53" s="722"/>
      <c r="B53" s="624"/>
      <c r="C53" s="628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589"/>
      <c r="P53" s="590"/>
      <c r="Q53" s="593"/>
      <c r="R53" s="594"/>
      <c r="S53" s="769"/>
      <c r="T53" s="770"/>
      <c r="U53" s="770"/>
      <c r="V53" s="771"/>
      <c r="W53" s="769"/>
      <c r="X53" s="770"/>
      <c r="Y53" s="770"/>
      <c r="Z53" s="771"/>
      <c r="AA53" s="722"/>
      <c r="AB53" s="723"/>
      <c r="AC53" s="782"/>
      <c r="AD53" s="783"/>
      <c r="AE53" s="783"/>
      <c r="AF53" s="783"/>
      <c r="AG53" s="783"/>
      <c r="AH53" s="784"/>
      <c r="AI53" s="241"/>
    </row>
    <row r="54" spans="1:35" s="207" customFormat="1" ht="14.85" customHeight="1" x14ac:dyDescent="0.15">
      <c r="A54" s="724">
        <f>+$A$20</f>
        <v>10</v>
      </c>
      <c r="B54" s="623">
        <f>+$B$20</f>
        <v>30</v>
      </c>
      <c r="C54" s="625" t="str">
        <f>+$C$20</f>
        <v>外注費</v>
      </c>
      <c r="D54" s="626"/>
      <c r="E54" s="626"/>
      <c r="F54" s="626"/>
      <c r="G54" s="626"/>
      <c r="H54" s="626"/>
      <c r="I54" s="626"/>
      <c r="J54" s="626"/>
      <c r="K54" s="626"/>
      <c r="L54" s="626"/>
      <c r="M54" s="626"/>
      <c r="N54" s="627"/>
      <c r="O54" s="587">
        <f>+$O$20</f>
        <v>1</v>
      </c>
      <c r="P54" s="588"/>
      <c r="Q54" s="591" t="str">
        <f>+$Q$20</f>
        <v>式</v>
      </c>
      <c r="R54" s="592"/>
      <c r="S54" s="766">
        <f>+$S$20</f>
        <v>1600000</v>
      </c>
      <c r="T54" s="767"/>
      <c r="U54" s="767"/>
      <c r="V54" s="768"/>
      <c r="W54" s="766">
        <f>+$W$20</f>
        <v>1600000</v>
      </c>
      <c r="X54" s="767"/>
      <c r="Y54" s="767"/>
      <c r="Z54" s="768"/>
      <c r="AA54" s="720">
        <f>+$AA$20</f>
        <v>0.1</v>
      </c>
      <c r="AB54" s="721"/>
      <c r="AC54" s="779" t="str">
        <f>+IF(AC20="","",$AC$20)</f>
        <v/>
      </c>
      <c r="AD54" s="780"/>
      <c r="AE54" s="780"/>
      <c r="AF54" s="780"/>
      <c r="AG54" s="780"/>
      <c r="AH54" s="781"/>
      <c r="AI54" s="241"/>
    </row>
    <row r="55" spans="1:35" s="207" customFormat="1" ht="14.85" customHeight="1" x14ac:dyDescent="0.15">
      <c r="A55" s="722"/>
      <c r="B55" s="624"/>
      <c r="C55" s="628"/>
      <c r="D55" s="629"/>
      <c r="E55" s="629"/>
      <c r="F55" s="629"/>
      <c r="G55" s="629"/>
      <c r="H55" s="629"/>
      <c r="I55" s="629"/>
      <c r="J55" s="629"/>
      <c r="K55" s="629"/>
      <c r="L55" s="629"/>
      <c r="M55" s="629"/>
      <c r="N55" s="630"/>
      <c r="O55" s="589"/>
      <c r="P55" s="590"/>
      <c r="Q55" s="593"/>
      <c r="R55" s="594"/>
      <c r="S55" s="769"/>
      <c r="T55" s="770"/>
      <c r="U55" s="770"/>
      <c r="V55" s="771"/>
      <c r="W55" s="769"/>
      <c r="X55" s="770"/>
      <c r="Y55" s="770"/>
      <c r="Z55" s="771"/>
      <c r="AA55" s="722"/>
      <c r="AB55" s="723"/>
      <c r="AC55" s="782"/>
      <c r="AD55" s="783"/>
      <c r="AE55" s="783"/>
      <c r="AF55" s="783"/>
      <c r="AG55" s="783"/>
      <c r="AH55" s="784"/>
      <c r="AI55" s="241"/>
    </row>
    <row r="56" spans="1:35" s="207" customFormat="1" ht="14.85" customHeight="1" x14ac:dyDescent="0.15">
      <c r="A56" s="724">
        <f>+$A$22</f>
        <v>10</v>
      </c>
      <c r="B56" s="623">
        <f>+$B$22</f>
        <v>30</v>
      </c>
      <c r="C56" s="625" t="str">
        <f>+$C$22</f>
        <v>材料費</v>
      </c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>
        <f>+$O$22</f>
        <v>100</v>
      </c>
      <c r="P56" s="588"/>
      <c r="Q56" s="591" t="str">
        <f>+$Q$22</f>
        <v>ｋｇ</v>
      </c>
      <c r="R56" s="592"/>
      <c r="S56" s="766">
        <f>+$S$22</f>
        <v>9000</v>
      </c>
      <c r="T56" s="767"/>
      <c r="U56" s="767"/>
      <c r="V56" s="768"/>
      <c r="W56" s="766">
        <f>+$W$22</f>
        <v>900000</v>
      </c>
      <c r="X56" s="767"/>
      <c r="Y56" s="767"/>
      <c r="Z56" s="768"/>
      <c r="AA56" s="720">
        <f>+$AA$22</f>
        <v>0.1</v>
      </c>
      <c r="AB56" s="721"/>
      <c r="AC56" s="779" t="str">
        <f>+IF(AC22="","",$AC$22)</f>
        <v/>
      </c>
      <c r="AD56" s="780"/>
      <c r="AE56" s="780"/>
      <c r="AF56" s="780"/>
      <c r="AG56" s="780"/>
      <c r="AH56" s="781"/>
      <c r="AI56" s="241"/>
    </row>
    <row r="57" spans="1:35" s="207" customFormat="1" ht="14.85" customHeight="1" x14ac:dyDescent="0.15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769"/>
      <c r="T57" s="770"/>
      <c r="U57" s="770"/>
      <c r="V57" s="771"/>
      <c r="W57" s="769"/>
      <c r="X57" s="770"/>
      <c r="Y57" s="770"/>
      <c r="Z57" s="771"/>
      <c r="AA57" s="722"/>
      <c r="AB57" s="723"/>
      <c r="AC57" s="782"/>
      <c r="AD57" s="783"/>
      <c r="AE57" s="783"/>
      <c r="AF57" s="783"/>
      <c r="AG57" s="783"/>
      <c r="AH57" s="784"/>
      <c r="AI57" s="241"/>
    </row>
    <row r="58" spans="1:35" s="207" customFormat="1" ht="14.85" customHeight="1" x14ac:dyDescent="0.15">
      <c r="A58" s="623">
        <f>+$A$24</f>
        <v>10</v>
      </c>
      <c r="B58" s="623">
        <f>+$B$24</f>
        <v>30</v>
      </c>
      <c r="C58" s="625" t="str">
        <f>+$C$24</f>
        <v>飲料品代</v>
      </c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>
        <f>+$O$24</f>
        <v>1</v>
      </c>
      <c r="P58" s="588"/>
      <c r="Q58" s="591" t="str">
        <f>+$Q$24</f>
        <v>式</v>
      </c>
      <c r="R58" s="592"/>
      <c r="S58" s="766">
        <f>+$S$24</f>
        <v>15000</v>
      </c>
      <c r="T58" s="767"/>
      <c r="U58" s="767"/>
      <c r="V58" s="768"/>
      <c r="W58" s="766">
        <f>+$W$24</f>
        <v>15000</v>
      </c>
      <c r="X58" s="767"/>
      <c r="Y58" s="767"/>
      <c r="Z58" s="768"/>
      <c r="AA58" s="720">
        <f>+$AA$24</f>
        <v>0.08</v>
      </c>
      <c r="AB58" s="721"/>
      <c r="AC58" s="779" t="str">
        <f>+IF(AC24="","",$AC$24)</f>
        <v/>
      </c>
      <c r="AD58" s="780"/>
      <c r="AE58" s="780"/>
      <c r="AF58" s="780"/>
      <c r="AG58" s="780"/>
      <c r="AH58" s="781"/>
      <c r="AI58" s="241"/>
    </row>
    <row r="59" spans="1:35" s="207" customFormat="1" ht="14.85" customHeight="1" x14ac:dyDescent="0.15">
      <c r="A59" s="624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769"/>
      <c r="T59" s="770"/>
      <c r="U59" s="770"/>
      <c r="V59" s="771"/>
      <c r="W59" s="769"/>
      <c r="X59" s="770"/>
      <c r="Y59" s="770"/>
      <c r="Z59" s="771"/>
      <c r="AA59" s="722"/>
      <c r="AB59" s="723"/>
      <c r="AC59" s="782"/>
      <c r="AD59" s="783"/>
      <c r="AE59" s="783"/>
      <c r="AF59" s="783"/>
      <c r="AG59" s="783"/>
      <c r="AH59" s="784"/>
      <c r="AI59" s="241"/>
    </row>
    <row r="60" spans="1:35" s="207" customFormat="1" ht="14.85" customHeight="1" x14ac:dyDescent="0.15">
      <c r="A60" s="623">
        <f>+$A$26</f>
        <v>10</v>
      </c>
      <c r="B60" s="623">
        <f>+$B$26</f>
        <v>30</v>
      </c>
      <c r="C60" s="625" t="str">
        <f>+$C$26</f>
        <v>官庁手続印紙代</v>
      </c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>
        <f>+$O$26</f>
        <v>1</v>
      </c>
      <c r="P60" s="588"/>
      <c r="Q60" s="591" t="str">
        <f>+$Q$26</f>
        <v>式</v>
      </c>
      <c r="R60" s="592"/>
      <c r="S60" s="766">
        <f>+$S$26</f>
        <v>4000</v>
      </c>
      <c r="T60" s="767"/>
      <c r="U60" s="767"/>
      <c r="V60" s="768"/>
      <c r="W60" s="766">
        <f>+$W$26</f>
        <v>4000</v>
      </c>
      <c r="X60" s="767"/>
      <c r="Y60" s="767"/>
      <c r="Z60" s="768"/>
      <c r="AA60" s="720" t="str">
        <f>+$AA$26</f>
        <v>非</v>
      </c>
      <c r="AB60" s="721"/>
      <c r="AC60" s="779" t="str">
        <f>+IF(AC26="","",$AC$26)</f>
        <v/>
      </c>
      <c r="AD60" s="780"/>
      <c r="AE60" s="780"/>
      <c r="AF60" s="780"/>
      <c r="AG60" s="780"/>
      <c r="AH60" s="781"/>
      <c r="AI60" s="241"/>
    </row>
    <row r="61" spans="1:35" s="207" customFormat="1" ht="14.85" customHeight="1" x14ac:dyDescent="0.15">
      <c r="A61" s="624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769"/>
      <c r="T61" s="770"/>
      <c r="U61" s="770"/>
      <c r="V61" s="771"/>
      <c r="W61" s="769"/>
      <c r="X61" s="770"/>
      <c r="Y61" s="770"/>
      <c r="Z61" s="771"/>
      <c r="AA61" s="722"/>
      <c r="AB61" s="723"/>
      <c r="AC61" s="782"/>
      <c r="AD61" s="783"/>
      <c r="AE61" s="783"/>
      <c r="AF61" s="783"/>
      <c r="AG61" s="783"/>
      <c r="AH61" s="784"/>
      <c r="AI61" s="241"/>
    </row>
    <row r="62" spans="1:35" s="207" customFormat="1" ht="14.85" customHeight="1" x14ac:dyDescent="0.15">
      <c r="A62" s="623">
        <f>+$A$28</f>
        <v>0</v>
      </c>
      <c r="B62" s="623">
        <f>+$B$28</f>
        <v>0</v>
      </c>
      <c r="C62" s="625">
        <f>+$C$28</f>
        <v>0</v>
      </c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>
        <f>+$O$28</f>
        <v>0</v>
      </c>
      <c r="P62" s="588"/>
      <c r="Q62" s="609">
        <f>+$Q$28</f>
        <v>0</v>
      </c>
      <c r="R62" s="610"/>
      <c r="S62" s="766">
        <f>+$S$28</f>
        <v>0</v>
      </c>
      <c r="T62" s="767"/>
      <c r="U62" s="767"/>
      <c r="V62" s="768"/>
      <c r="W62" s="766">
        <f>+$W$28</f>
        <v>0</v>
      </c>
      <c r="X62" s="767"/>
      <c r="Y62" s="767"/>
      <c r="Z62" s="768"/>
      <c r="AA62" s="710" t="str">
        <f>+$AA$28</f>
        <v>　</v>
      </c>
      <c r="AB62" s="711"/>
      <c r="AC62" s="785" t="str">
        <f>+IF(AC28="","",$AC$28)</f>
        <v/>
      </c>
      <c r="AD62" s="786"/>
      <c r="AE62" s="786"/>
      <c r="AF62" s="786"/>
      <c r="AG62" s="786"/>
      <c r="AH62" s="787"/>
      <c r="AI62" s="242"/>
    </row>
    <row r="63" spans="1:35" s="207" customFormat="1" ht="14.85" customHeight="1" x14ac:dyDescent="0.15">
      <c r="A63" s="624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611"/>
      <c r="R63" s="612"/>
      <c r="S63" s="769"/>
      <c r="T63" s="770"/>
      <c r="U63" s="770"/>
      <c r="V63" s="771"/>
      <c r="W63" s="769"/>
      <c r="X63" s="770"/>
      <c r="Y63" s="770"/>
      <c r="Z63" s="771"/>
      <c r="AA63" s="712"/>
      <c r="AB63" s="713"/>
      <c r="AC63" s="788"/>
      <c r="AD63" s="789"/>
      <c r="AE63" s="789"/>
      <c r="AF63" s="789"/>
      <c r="AG63" s="789"/>
      <c r="AH63" s="790"/>
      <c r="AI63" s="242"/>
    </row>
    <row r="64" spans="1:35" ht="14.85" customHeight="1" x14ac:dyDescent="0.2">
      <c r="A64" s="17"/>
      <c r="B64" s="17"/>
      <c r="C64" s="17"/>
      <c r="D64" s="17"/>
      <c r="E64" s="18"/>
      <c r="F64" s="17"/>
      <c r="G64" s="17"/>
      <c r="H64" s="17"/>
      <c r="I64" s="17"/>
      <c r="J64" s="18"/>
      <c r="K64" s="17"/>
      <c r="L64" s="17"/>
      <c r="M64" s="17"/>
      <c r="N64" s="17"/>
      <c r="O64" s="135"/>
      <c r="P64" s="136"/>
      <c r="Q64" s="136"/>
      <c r="R64" s="153"/>
      <c r="S64" s="154"/>
      <c r="T64" s="154"/>
      <c r="U64" s="154"/>
      <c r="V64" s="154"/>
      <c r="W64" s="155"/>
      <c r="X64" s="155"/>
      <c r="Y64" s="155"/>
      <c r="Z64" s="155"/>
      <c r="AA64" s="155"/>
      <c r="AB64" s="156"/>
      <c r="AC64" s="156"/>
      <c r="AD64" s="156"/>
      <c r="AE64" s="156"/>
      <c r="AF64" s="156"/>
      <c r="AG64" s="81"/>
      <c r="AH64" s="81"/>
    </row>
    <row r="65" spans="1:34" ht="14.85" customHeight="1" x14ac:dyDescent="0.4">
      <c r="A65" s="20"/>
      <c r="B65" s="2"/>
      <c r="C65" s="20"/>
      <c r="D65" s="2"/>
      <c r="E65" s="2"/>
      <c r="F65" s="20"/>
      <c r="G65" s="2"/>
      <c r="H65" s="20"/>
      <c r="I65" s="2"/>
      <c r="J65" s="2"/>
      <c r="K65" s="17"/>
      <c r="L65" s="17"/>
      <c r="M65" s="17"/>
      <c r="N65" s="17"/>
      <c r="O65" s="2"/>
      <c r="P65" s="2"/>
      <c r="Q65" s="2"/>
      <c r="R65" s="2"/>
      <c r="S65" s="513"/>
      <c r="T65" s="514"/>
      <c r="U65" s="514"/>
      <c r="V65" s="515"/>
      <c r="W65" s="228" t="s">
        <v>80</v>
      </c>
      <c r="X65" s="229"/>
      <c r="Y65" s="229"/>
      <c r="Z65" s="229"/>
      <c r="AA65" s="230" t="s">
        <v>35</v>
      </c>
      <c r="AB65" s="231"/>
      <c r="AC65" s="231"/>
      <c r="AD65" s="232"/>
      <c r="AE65" s="228" t="s">
        <v>87</v>
      </c>
      <c r="AF65" s="229"/>
      <c r="AG65" s="228"/>
      <c r="AH65" s="233"/>
    </row>
    <row r="66" spans="1:34" ht="14.85" customHeight="1" x14ac:dyDescent="0.15">
      <c r="A66" s="66"/>
      <c r="B66" s="66"/>
      <c r="C66" s="66"/>
      <c r="D66" s="2"/>
      <c r="E66" s="2"/>
      <c r="F66" s="2"/>
      <c r="G66" s="2"/>
      <c r="H66" s="2"/>
      <c r="I66" s="2"/>
      <c r="J66" s="2"/>
      <c r="K66" s="20"/>
      <c r="L66" s="2"/>
      <c r="M66" s="20"/>
      <c r="N66" s="2"/>
      <c r="O66" s="67"/>
      <c r="P66" s="67"/>
      <c r="Q66" s="67"/>
      <c r="R66" s="67"/>
      <c r="S66" s="772" t="s">
        <v>85</v>
      </c>
      <c r="T66" s="761"/>
      <c r="U66" s="761"/>
      <c r="V66" s="762"/>
      <c r="W66" s="595">
        <f>+$W$30</f>
        <v>902500000</v>
      </c>
      <c r="X66" s="596"/>
      <c r="Y66" s="596"/>
      <c r="Z66" s="597"/>
      <c r="AA66" s="595">
        <f>+$AB$30</f>
        <v>90250000</v>
      </c>
      <c r="AB66" s="596"/>
      <c r="AC66" s="596"/>
      <c r="AD66" s="597"/>
      <c r="AE66" s="595">
        <f>+$AF$30</f>
        <v>992750000</v>
      </c>
      <c r="AF66" s="596"/>
      <c r="AG66" s="596"/>
      <c r="AH66" s="597"/>
    </row>
    <row r="67" spans="1:34" ht="14.85" customHeight="1" x14ac:dyDescent="0.15">
      <c r="A67" s="68"/>
      <c r="B67" s="6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67"/>
      <c r="P67" s="67"/>
      <c r="Q67" s="67"/>
      <c r="R67" s="67"/>
      <c r="S67" s="763"/>
      <c r="T67" s="764"/>
      <c r="U67" s="764"/>
      <c r="V67" s="765"/>
      <c r="W67" s="598"/>
      <c r="X67" s="599"/>
      <c r="Y67" s="599"/>
      <c r="Z67" s="600"/>
      <c r="AA67" s="598"/>
      <c r="AB67" s="599"/>
      <c r="AC67" s="599"/>
      <c r="AD67" s="600"/>
      <c r="AE67" s="598"/>
      <c r="AF67" s="599"/>
      <c r="AG67" s="599"/>
      <c r="AH67" s="600"/>
    </row>
    <row r="68" spans="1:34" ht="14.85" customHeight="1" x14ac:dyDescent="0.15">
      <c r="A68" s="68"/>
      <c r="B68" s="70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67"/>
      <c r="P68" s="67"/>
      <c r="Q68" s="67"/>
      <c r="R68" s="67"/>
      <c r="S68" s="760" t="s">
        <v>86</v>
      </c>
      <c r="T68" s="761"/>
      <c r="U68" s="761"/>
      <c r="V68" s="762"/>
      <c r="W68" s="595">
        <f>+$W$32</f>
        <v>4000</v>
      </c>
      <c r="X68" s="596"/>
      <c r="Y68" s="596"/>
      <c r="Z68" s="597"/>
      <c r="AA68" s="595">
        <f>+$AB$32</f>
        <v>0</v>
      </c>
      <c r="AB68" s="596"/>
      <c r="AC68" s="596"/>
      <c r="AD68" s="597"/>
      <c r="AE68" s="595">
        <f>+$AF$32</f>
        <v>4000</v>
      </c>
      <c r="AF68" s="596"/>
      <c r="AG68" s="596"/>
      <c r="AH68" s="597"/>
    </row>
    <row r="69" spans="1:34" ht="14.85" customHeight="1" x14ac:dyDescent="0.15">
      <c r="A69" s="68"/>
      <c r="B69" s="70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67"/>
      <c r="P69" s="67"/>
      <c r="Q69" s="67"/>
      <c r="R69" s="67"/>
      <c r="S69" s="763"/>
      <c r="T69" s="764"/>
      <c r="U69" s="764"/>
      <c r="V69" s="765"/>
      <c r="W69" s="598"/>
      <c r="X69" s="599"/>
      <c r="Y69" s="599"/>
      <c r="Z69" s="600"/>
      <c r="AA69" s="598"/>
      <c r="AB69" s="599"/>
      <c r="AC69" s="599"/>
      <c r="AD69" s="600"/>
      <c r="AE69" s="598"/>
      <c r="AF69" s="599"/>
      <c r="AG69" s="599"/>
      <c r="AH69" s="600"/>
    </row>
    <row r="70" spans="1:34" ht="14.85" customHeight="1" x14ac:dyDescent="0.15">
      <c r="A70" s="68"/>
      <c r="B70" s="6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67"/>
      <c r="P70" s="67"/>
      <c r="Q70" s="67"/>
      <c r="R70" s="67"/>
      <c r="S70" s="760" t="s">
        <v>84</v>
      </c>
      <c r="T70" s="761"/>
      <c r="U70" s="761"/>
      <c r="V70" s="762"/>
      <c r="W70" s="595" t="e">
        <f>+#REF!</f>
        <v>#REF!</v>
      </c>
      <c r="X70" s="596"/>
      <c r="Y70" s="596"/>
      <c r="Z70" s="597"/>
      <c r="AA70" s="766" t="e">
        <f>+#REF!</f>
        <v>#REF!</v>
      </c>
      <c r="AB70" s="767"/>
      <c r="AC70" s="767"/>
      <c r="AD70" s="768"/>
      <c r="AE70" s="595" t="e">
        <f>+#REF!</f>
        <v>#REF!</v>
      </c>
      <c r="AF70" s="596"/>
      <c r="AG70" s="596"/>
      <c r="AH70" s="597"/>
    </row>
    <row r="71" spans="1:34" ht="14.85" customHeight="1" x14ac:dyDescent="0.15">
      <c r="A71" s="68"/>
      <c r="B71" s="6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763"/>
      <c r="T71" s="764"/>
      <c r="U71" s="764"/>
      <c r="V71" s="765"/>
      <c r="W71" s="598"/>
      <c r="X71" s="599"/>
      <c r="Y71" s="599"/>
      <c r="Z71" s="600"/>
      <c r="AA71" s="769"/>
      <c r="AB71" s="770"/>
      <c r="AC71" s="770"/>
      <c r="AD71" s="771"/>
      <c r="AE71" s="598"/>
      <c r="AF71" s="599"/>
      <c r="AG71" s="599"/>
      <c r="AH71" s="600"/>
    </row>
    <row r="72" spans="1:34" ht="15" customHeight="1" x14ac:dyDescent="0.15">
      <c r="A72" s="68"/>
      <c r="B72" s="6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67"/>
      <c r="T72" s="67"/>
      <c r="U72" s="67"/>
      <c r="V72" s="67"/>
      <c r="W72" s="67"/>
      <c r="AD72" s="777" t="e">
        <f>+#REF!</f>
        <v>#REF!</v>
      </c>
      <c r="AE72" s="777"/>
      <c r="AF72" s="777"/>
      <c r="AG72" s="777"/>
      <c r="AH72" s="777"/>
    </row>
    <row r="73" spans="1:34" ht="14.85" customHeight="1" x14ac:dyDescent="0.4">
      <c r="A73" s="534" t="s">
        <v>93</v>
      </c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  <c r="AA73" s="534"/>
      <c r="AB73" s="534"/>
      <c r="AC73" s="534"/>
      <c r="AD73" s="534"/>
      <c r="AE73" s="534"/>
      <c r="AF73" s="534"/>
      <c r="AG73" s="534"/>
      <c r="AH73" s="534"/>
    </row>
    <row r="74" spans="1:34" ht="14.85" customHeight="1" x14ac:dyDescent="0.4">
      <c r="A74" s="534"/>
      <c r="B74" s="534"/>
      <c r="C74" s="534"/>
      <c r="D74" s="534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4"/>
      <c r="AC74" s="534"/>
      <c r="AD74" s="534"/>
      <c r="AE74" s="534"/>
      <c r="AF74" s="534"/>
      <c r="AG74" s="534"/>
      <c r="AH74" s="534"/>
    </row>
    <row r="75" spans="1:34" ht="14.85" customHeight="1" x14ac:dyDescent="0.15">
      <c r="A75" s="160" t="str">
        <f>+$A$3</f>
        <v>昭和建設株式会社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31"/>
      <c r="X75" s="81" t="s">
        <v>62</v>
      </c>
      <c r="Y75" s="81"/>
      <c r="Z75" s="487">
        <f>+$Z$3</f>
        <v>5</v>
      </c>
      <c r="AA75" s="487"/>
      <c r="AB75" s="81" t="s">
        <v>63</v>
      </c>
      <c r="AC75" s="487">
        <f>+$AC$3</f>
        <v>6</v>
      </c>
      <c r="AD75" s="487"/>
      <c r="AE75" s="81" t="s">
        <v>64</v>
      </c>
      <c r="AF75" s="487">
        <f>+$AF$3</f>
        <v>5</v>
      </c>
      <c r="AG75" s="487"/>
      <c r="AH75" s="81" t="s">
        <v>65</v>
      </c>
    </row>
    <row r="76" spans="1:34" ht="14.85" customHeight="1" x14ac:dyDescent="0.15">
      <c r="A76" s="160"/>
      <c r="B76" s="432" t="str">
        <f>+$B$4</f>
        <v>土木部</v>
      </c>
      <c r="C76" s="432"/>
      <c r="D76" s="432"/>
      <c r="E76" s="432"/>
      <c r="F76" s="432"/>
      <c r="G76" s="432"/>
      <c r="H76" s="432"/>
      <c r="I76" s="432"/>
      <c r="J76" s="432"/>
      <c r="K76" s="432"/>
      <c r="L76" s="2"/>
      <c r="M76" s="2"/>
      <c r="N76" s="2"/>
      <c r="P76" s="9"/>
      <c r="Q76" s="120"/>
      <c r="R76" s="83"/>
      <c r="S76" s="120"/>
      <c r="T76" s="83"/>
      <c r="U76" s="120"/>
      <c r="V76" s="161"/>
      <c r="W76" s="543" t="s">
        <v>88</v>
      </c>
      <c r="X76" s="460"/>
      <c r="Y76" s="460"/>
      <c r="Z76" s="461"/>
      <c r="AA76" s="535" t="str">
        <f>+$AA$4</f>
        <v>82402</v>
      </c>
      <c r="AB76" s="535"/>
      <c r="AC76" s="535"/>
      <c r="AD76" s="535"/>
      <c r="AE76" s="535"/>
      <c r="AF76" s="535"/>
      <c r="AG76" s="535"/>
      <c r="AH76" s="536"/>
    </row>
    <row r="77" spans="1:34" ht="14.85" customHeight="1" thickBot="1" x14ac:dyDescent="0.2">
      <c r="A77" s="180"/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132" t="s">
        <v>59</v>
      </c>
      <c r="M77" s="2"/>
      <c r="N77" s="2"/>
      <c r="O77" s="9"/>
      <c r="P77" s="9"/>
      <c r="Q77" s="9"/>
      <c r="R77" s="120"/>
      <c r="S77" s="150"/>
      <c r="T77" s="150"/>
      <c r="U77" s="159"/>
      <c r="V77" s="152"/>
      <c r="W77" s="544"/>
      <c r="X77" s="462"/>
      <c r="Y77" s="462"/>
      <c r="Z77" s="463"/>
      <c r="AA77" s="537"/>
      <c r="AB77" s="537"/>
      <c r="AC77" s="537"/>
      <c r="AD77" s="537"/>
      <c r="AE77" s="537"/>
      <c r="AF77" s="537"/>
      <c r="AG77" s="537"/>
      <c r="AH77" s="538"/>
    </row>
    <row r="78" spans="1:34" ht="14.85" customHeight="1" x14ac:dyDescent="0.15">
      <c r="A78" s="130"/>
      <c r="B78" s="130"/>
      <c r="C78" s="130"/>
      <c r="D78" s="130"/>
      <c r="E78" s="130"/>
      <c r="F78" s="120"/>
      <c r="G78" s="120"/>
      <c r="H78" s="120"/>
      <c r="I78" s="2"/>
      <c r="J78" s="2"/>
      <c r="K78" s="137"/>
      <c r="L78" s="137"/>
      <c r="M78" s="2"/>
      <c r="N78" s="122"/>
      <c r="O78" s="122"/>
      <c r="P78" s="122"/>
      <c r="Q78" s="122"/>
      <c r="R78" s="122"/>
      <c r="S78" s="151"/>
      <c r="T78" s="157"/>
      <c r="U78" s="158"/>
      <c r="V78" s="152"/>
      <c r="W78" s="739" t="s">
        <v>91</v>
      </c>
      <c r="X78" s="740"/>
      <c r="Y78" s="740"/>
      <c r="Z78" s="741"/>
      <c r="AA78" s="745">
        <f>+$AA$6</f>
        <v>1234567890123</v>
      </c>
      <c r="AB78" s="745"/>
      <c r="AC78" s="745"/>
      <c r="AD78" s="745"/>
      <c r="AE78" s="745"/>
      <c r="AF78" s="745"/>
      <c r="AG78" s="745"/>
      <c r="AH78" s="746"/>
    </row>
    <row r="79" spans="1:34" ht="14.85" customHeight="1" x14ac:dyDescent="0.15">
      <c r="A79" s="234" t="s">
        <v>60</v>
      </c>
      <c r="B79" s="235"/>
      <c r="C79" s="144"/>
      <c r="D79" s="144"/>
      <c r="E79" s="749" t="str">
        <f>+$E$7</f>
        <v>SD2100017</v>
      </c>
      <c r="F79" s="749"/>
      <c r="G79" s="749"/>
      <c r="H79" s="749"/>
      <c r="I79" s="749"/>
      <c r="J79" s="749"/>
      <c r="K79" s="749"/>
      <c r="L79" s="750"/>
      <c r="M79" s="2"/>
      <c r="N79" s="122"/>
      <c r="O79" s="130"/>
      <c r="P79" s="130"/>
      <c r="Q79" s="130"/>
      <c r="R79" s="130"/>
      <c r="T79" s="9"/>
      <c r="V79" s="96"/>
      <c r="W79" s="742"/>
      <c r="X79" s="743"/>
      <c r="Y79" s="743"/>
      <c r="Z79" s="744"/>
      <c r="AA79" s="747"/>
      <c r="AB79" s="747"/>
      <c r="AC79" s="747"/>
      <c r="AD79" s="747"/>
      <c r="AE79" s="747"/>
      <c r="AF79" s="747"/>
      <c r="AG79" s="747"/>
      <c r="AH79" s="748"/>
    </row>
    <row r="80" spans="1:34" ht="14.85" customHeight="1" x14ac:dyDescent="0.15">
      <c r="A80" s="80"/>
      <c r="B80" s="131"/>
      <c r="C80" s="81"/>
      <c r="D80" s="81"/>
      <c r="E80" s="751"/>
      <c r="F80" s="751"/>
      <c r="G80" s="751"/>
      <c r="H80" s="751"/>
      <c r="I80" s="751"/>
      <c r="J80" s="751"/>
      <c r="K80" s="751"/>
      <c r="L80" s="752"/>
      <c r="M80" s="2"/>
      <c r="N80" s="126"/>
      <c r="O80" s="123"/>
      <c r="P80" s="123"/>
      <c r="Q80" s="123"/>
      <c r="R80" s="126"/>
      <c r="S80" s="9"/>
      <c r="T80" s="9"/>
      <c r="U80" s="9"/>
      <c r="V80" s="128"/>
      <c r="W80" s="9" t="s">
        <v>66</v>
      </c>
      <c r="Z80" s="518" t="str">
        <f>+$Z$8</f>
        <v>茨城県東茨城郡茨城町長岡3518</v>
      </c>
      <c r="AA80" s="518"/>
      <c r="AB80" s="518"/>
      <c r="AC80" s="518"/>
      <c r="AD80" s="518"/>
      <c r="AE80" s="518"/>
      <c r="AF80" s="518"/>
      <c r="AG80" s="518"/>
      <c r="AH80" s="519"/>
    </row>
    <row r="81" spans="1:35" ht="14.85" customHeight="1" x14ac:dyDescent="0.15">
      <c r="A81" s="133" t="s">
        <v>61</v>
      </c>
      <c r="B81" s="148"/>
      <c r="C81" s="148"/>
      <c r="D81" s="148"/>
      <c r="E81" s="460" t="str">
        <f>+$E$9</f>
        <v>住友調整池</v>
      </c>
      <c r="F81" s="460"/>
      <c r="G81" s="460"/>
      <c r="H81" s="460"/>
      <c r="I81" s="460"/>
      <c r="J81" s="460"/>
      <c r="K81" s="460"/>
      <c r="L81" s="461"/>
      <c r="M81" s="2"/>
      <c r="N81" s="126"/>
      <c r="O81" s="123"/>
      <c r="P81" s="123"/>
      <c r="Q81" s="123"/>
      <c r="R81" s="126"/>
      <c r="S81" s="9"/>
      <c r="T81" s="9"/>
      <c r="U81" s="9"/>
      <c r="V81" s="128"/>
      <c r="W81" s="9"/>
      <c r="Z81" s="9"/>
      <c r="AH81" s="96"/>
    </row>
    <row r="82" spans="1:35" ht="14.85" customHeight="1" x14ac:dyDescent="0.15">
      <c r="A82" s="139"/>
      <c r="B82" s="140"/>
      <c r="C82" s="140"/>
      <c r="D82" s="140"/>
      <c r="E82" s="462"/>
      <c r="F82" s="462"/>
      <c r="G82" s="462"/>
      <c r="H82" s="462"/>
      <c r="I82" s="462"/>
      <c r="J82" s="462"/>
      <c r="K82" s="462"/>
      <c r="L82" s="463"/>
      <c r="M82" s="2"/>
      <c r="N82" s="83"/>
      <c r="V82" s="96"/>
      <c r="W82" s="1" t="s">
        <v>67</v>
      </c>
      <c r="Z82" s="464" t="str">
        <f>+$Z$10</f>
        <v>株式会社〇〇工務店</v>
      </c>
      <c r="AA82" s="464"/>
      <c r="AB82" s="464"/>
      <c r="AC82" s="464"/>
      <c r="AD82" s="464"/>
      <c r="AE82" s="464"/>
      <c r="AF82" s="464"/>
      <c r="AG82" s="464"/>
      <c r="AH82" s="465"/>
    </row>
    <row r="83" spans="1:35" ht="14.85" customHeight="1" x14ac:dyDescent="0.15">
      <c r="A83" s="144"/>
      <c r="M83" s="2"/>
      <c r="N83" s="120"/>
      <c r="O83" s="120"/>
      <c r="P83" s="9"/>
      <c r="Q83" s="9"/>
      <c r="R83" s="9"/>
      <c r="S83" s="9"/>
      <c r="T83" s="9"/>
      <c r="U83" s="9"/>
      <c r="V83" s="162"/>
      <c r="W83" s="2"/>
      <c r="Z83" s="464"/>
      <c r="AA83" s="464"/>
      <c r="AB83" s="464"/>
      <c r="AC83" s="464"/>
      <c r="AD83" s="464"/>
      <c r="AE83" s="464"/>
      <c r="AF83" s="464"/>
      <c r="AG83" s="464"/>
      <c r="AH83" s="465"/>
    </row>
    <row r="84" spans="1:35" ht="14.85" customHeight="1" thickBot="1" x14ac:dyDescent="0.2">
      <c r="A84" s="166"/>
      <c r="B84" s="141"/>
      <c r="C84" s="141"/>
      <c r="D84" s="142"/>
      <c r="E84" s="146"/>
      <c r="F84" s="147"/>
      <c r="G84" s="147"/>
      <c r="H84" s="147"/>
      <c r="I84" s="147"/>
      <c r="J84" s="147"/>
      <c r="K84" s="147"/>
      <c r="L84" s="147"/>
      <c r="M84" s="2"/>
      <c r="N84" s="120"/>
      <c r="P84" s="9"/>
      <c r="Q84" s="9"/>
      <c r="R84" s="9"/>
      <c r="V84" s="96"/>
      <c r="AG84" s="163" t="s">
        <v>70</v>
      </c>
      <c r="AH84" s="96"/>
    </row>
    <row r="85" spans="1:35" ht="14.85" customHeight="1" x14ac:dyDescent="0.15">
      <c r="A85" s="173" t="s">
        <v>75</v>
      </c>
      <c r="B85" s="174"/>
      <c r="C85" s="174"/>
      <c r="D85" s="175"/>
      <c r="E85" s="480">
        <f>+$E$13</f>
        <v>992770200</v>
      </c>
      <c r="F85" s="481"/>
      <c r="G85" s="481"/>
      <c r="H85" s="481"/>
      <c r="I85" s="481"/>
      <c r="J85" s="481"/>
      <c r="K85" s="481"/>
      <c r="L85" s="482"/>
      <c r="M85" s="2"/>
      <c r="N85" s="129"/>
      <c r="P85" s="130"/>
      <c r="Q85" s="130"/>
      <c r="R85" s="130"/>
      <c r="T85" s="130"/>
      <c r="V85" s="128"/>
      <c r="W85" s="9"/>
      <c r="AH85" s="96"/>
    </row>
    <row r="86" spans="1:35" ht="14.85" customHeight="1" thickBot="1" x14ac:dyDescent="0.2">
      <c r="A86" s="176" t="s">
        <v>74</v>
      </c>
      <c r="B86" s="177"/>
      <c r="C86" s="177"/>
      <c r="D86" s="178"/>
      <c r="E86" s="483"/>
      <c r="F86" s="484"/>
      <c r="G86" s="484"/>
      <c r="H86" s="484"/>
      <c r="I86" s="484"/>
      <c r="J86" s="484"/>
      <c r="K86" s="484"/>
      <c r="L86" s="485"/>
      <c r="M86" s="2"/>
      <c r="N86" s="129"/>
      <c r="P86" s="130"/>
      <c r="Q86" s="130"/>
      <c r="R86" s="130"/>
      <c r="T86" s="130"/>
      <c r="W86" s="80" t="s">
        <v>71</v>
      </c>
      <c r="X86" s="121"/>
      <c r="Y86" s="486" t="str">
        <f>+$Y$14</f>
        <v>029-292-0095</v>
      </c>
      <c r="Z86" s="486"/>
      <c r="AA86" s="486"/>
      <c r="AB86" s="486"/>
      <c r="AC86" s="81" t="s">
        <v>73</v>
      </c>
      <c r="AD86" s="81"/>
      <c r="AE86" s="487" t="str">
        <f>+$AE$14</f>
        <v>昭和 太郎</v>
      </c>
      <c r="AF86" s="487"/>
      <c r="AG86" s="487"/>
      <c r="AH86" s="488"/>
    </row>
    <row r="87" spans="1:35" ht="14.85" customHeight="1" x14ac:dyDescent="0.15">
      <c r="A87" s="141"/>
      <c r="B87" s="141"/>
      <c r="C87" s="141"/>
      <c r="D87" s="142"/>
      <c r="E87" s="143"/>
      <c r="F87" s="143"/>
      <c r="G87" s="143"/>
      <c r="H87" s="143"/>
      <c r="I87" s="2"/>
      <c r="J87" s="2"/>
      <c r="K87" s="2"/>
      <c r="L87" s="2"/>
      <c r="M87" s="2"/>
      <c r="N87" s="120"/>
      <c r="O87" s="120"/>
      <c r="P87" s="9"/>
      <c r="Q87" s="2"/>
      <c r="R87" s="2"/>
      <c r="S87" s="2"/>
    </row>
    <row r="88" spans="1:35" s="145" customFormat="1" ht="14.85" customHeight="1" x14ac:dyDescent="0.4">
      <c r="A88" s="725" t="s">
        <v>76</v>
      </c>
      <c r="B88" s="725" t="s">
        <v>65</v>
      </c>
      <c r="C88" s="727" t="s">
        <v>83</v>
      </c>
      <c r="D88" s="728"/>
      <c r="E88" s="728"/>
      <c r="F88" s="728"/>
      <c r="G88" s="728"/>
      <c r="H88" s="728"/>
      <c r="I88" s="728"/>
      <c r="J88" s="728"/>
      <c r="K88" s="728"/>
      <c r="L88" s="728"/>
      <c r="M88" s="728"/>
      <c r="N88" s="729"/>
      <c r="O88" s="733" t="s">
        <v>77</v>
      </c>
      <c r="P88" s="734"/>
      <c r="Q88" s="733" t="s">
        <v>78</v>
      </c>
      <c r="R88" s="734"/>
      <c r="S88" s="733" t="s">
        <v>79</v>
      </c>
      <c r="T88" s="737"/>
      <c r="U88" s="737"/>
      <c r="V88" s="734"/>
      <c r="W88" s="733" t="s">
        <v>80</v>
      </c>
      <c r="X88" s="737"/>
      <c r="Y88" s="737"/>
      <c r="Z88" s="734"/>
      <c r="AA88" s="733" t="s">
        <v>81</v>
      </c>
      <c r="AB88" s="734"/>
      <c r="AC88" s="733" t="s">
        <v>106</v>
      </c>
      <c r="AD88" s="737"/>
      <c r="AE88" s="737"/>
      <c r="AF88" s="737"/>
      <c r="AG88" s="737"/>
      <c r="AH88" s="734"/>
    </row>
    <row r="89" spans="1:35" s="145" customFormat="1" ht="14.85" customHeight="1" x14ac:dyDescent="0.4">
      <c r="A89" s="726"/>
      <c r="B89" s="726"/>
      <c r="C89" s="730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2"/>
      <c r="O89" s="735"/>
      <c r="P89" s="736"/>
      <c r="Q89" s="735"/>
      <c r="R89" s="736"/>
      <c r="S89" s="735"/>
      <c r="T89" s="738"/>
      <c r="U89" s="738"/>
      <c r="V89" s="736"/>
      <c r="W89" s="735"/>
      <c r="X89" s="738"/>
      <c r="Y89" s="738"/>
      <c r="Z89" s="736"/>
      <c r="AA89" s="735"/>
      <c r="AB89" s="736"/>
      <c r="AC89" s="735"/>
      <c r="AD89" s="738"/>
      <c r="AE89" s="738"/>
      <c r="AF89" s="738"/>
      <c r="AG89" s="738"/>
      <c r="AH89" s="736"/>
    </row>
    <row r="90" spans="1:35" s="207" customFormat="1" ht="14.85" customHeight="1" x14ac:dyDescent="0.15">
      <c r="A90" s="724">
        <f>+$A$18</f>
        <v>10</v>
      </c>
      <c r="B90" s="623">
        <f>+$B$18</f>
        <v>30</v>
      </c>
      <c r="C90" s="625" t="str">
        <f>+$C$18</f>
        <v>道路工事一式〇〇
〇〇〇</v>
      </c>
      <c r="D90" s="626"/>
      <c r="E90" s="626"/>
      <c r="F90" s="626"/>
      <c r="G90" s="626"/>
      <c r="H90" s="626"/>
      <c r="I90" s="626"/>
      <c r="J90" s="626"/>
      <c r="K90" s="626"/>
      <c r="L90" s="626"/>
      <c r="M90" s="626"/>
      <c r="N90" s="627"/>
      <c r="O90" s="587">
        <f>+$O$18</f>
        <v>1</v>
      </c>
      <c r="P90" s="588"/>
      <c r="Q90" s="591" t="str">
        <f>+$Q$18</f>
        <v>式</v>
      </c>
      <c r="R90" s="592"/>
      <c r="S90" s="766">
        <f>+$S$18</f>
        <v>900000000</v>
      </c>
      <c r="T90" s="767"/>
      <c r="U90" s="767"/>
      <c r="V90" s="768"/>
      <c r="W90" s="766">
        <f>+$W$18</f>
        <v>900000000</v>
      </c>
      <c r="X90" s="767"/>
      <c r="Y90" s="767"/>
      <c r="Z90" s="768"/>
      <c r="AA90" s="720">
        <f>+$AA$18</f>
        <v>0.1</v>
      </c>
      <c r="AB90" s="721"/>
      <c r="AC90" s="779" t="str">
        <f>+IF(AC52="","",$AC$18)</f>
        <v/>
      </c>
      <c r="AD90" s="780"/>
      <c r="AE90" s="780"/>
      <c r="AF90" s="780"/>
      <c r="AG90" s="780"/>
      <c r="AH90" s="781"/>
      <c r="AI90" s="241"/>
    </row>
    <row r="91" spans="1:35" s="207" customFormat="1" ht="14.85" customHeight="1" x14ac:dyDescent="0.15">
      <c r="A91" s="722"/>
      <c r="B91" s="624"/>
      <c r="C91" s="628"/>
      <c r="D91" s="629"/>
      <c r="E91" s="629"/>
      <c r="F91" s="629"/>
      <c r="G91" s="629"/>
      <c r="H91" s="629"/>
      <c r="I91" s="629"/>
      <c r="J91" s="629"/>
      <c r="K91" s="629"/>
      <c r="L91" s="629"/>
      <c r="M91" s="629"/>
      <c r="N91" s="630"/>
      <c r="O91" s="589"/>
      <c r="P91" s="590"/>
      <c r="Q91" s="593"/>
      <c r="R91" s="594"/>
      <c r="S91" s="769"/>
      <c r="T91" s="770"/>
      <c r="U91" s="770"/>
      <c r="V91" s="771"/>
      <c r="W91" s="769"/>
      <c r="X91" s="770"/>
      <c r="Y91" s="770"/>
      <c r="Z91" s="771"/>
      <c r="AA91" s="722"/>
      <c r="AB91" s="723"/>
      <c r="AC91" s="782"/>
      <c r="AD91" s="783"/>
      <c r="AE91" s="783"/>
      <c r="AF91" s="783"/>
      <c r="AG91" s="783"/>
      <c r="AH91" s="784"/>
      <c r="AI91" s="241"/>
    </row>
    <row r="92" spans="1:35" s="207" customFormat="1" ht="14.85" customHeight="1" x14ac:dyDescent="0.15">
      <c r="A92" s="724">
        <f>+$A$20</f>
        <v>10</v>
      </c>
      <c r="B92" s="623">
        <f>+$B$20</f>
        <v>30</v>
      </c>
      <c r="C92" s="625" t="str">
        <f>+$C$20</f>
        <v>外注費</v>
      </c>
      <c r="D92" s="626"/>
      <c r="E92" s="626"/>
      <c r="F92" s="626"/>
      <c r="G92" s="626"/>
      <c r="H92" s="626"/>
      <c r="I92" s="626"/>
      <c r="J92" s="626"/>
      <c r="K92" s="626"/>
      <c r="L92" s="626"/>
      <c r="M92" s="626"/>
      <c r="N92" s="627"/>
      <c r="O92" s="587">
        <f>+$O$20</f>
        <v>1</v>
      </c>
      <c r="P92" s="588"/>
      <c r="Q92" s="591" t="str">
        <f>+$Q$20</f>
        <v>式</v>
      </c>
      <c r="R92" s="592"/>
      <c r="S92" s="766">
        <f>+$S$20</f>
        <v>1600000</v>
      </c>
      <c r="T92" s="767"/>
      <c r="U92" s="767"/>
      <c r="V92" s="768"/>
      <c r="W92" s="766">
        <f>+$W$20</f>
        <v>1600000</v>
      </c>
      <c r="X92" s="767"/>
      <c r="Y92" s="767"/>
      <c r="Z92" s="768"/>
      <c r="AA92" s="720">
        <f>+$AA$20</f>
        <v>0.1</v>
      </c>
      <c r="AB92" s="721"/>
      <c r="AC92" s="779" t="str">
        <f>+IF(AC54="","",$AC$20)</f>
        <v/>
      </c>
      <c r="AD92" s="780"/>
      <c r="AE92" s="780"/>
      <c r="AF92" s="780"/>
      <c r="AG92" s="780"/>
      <c r="AH92" s="781"/>
      <c r="AI92" s="241"/>
    </row>
    <row r="93" spans="1:35" s="207" customFormat="1" ht="14.85" customHeight="1" x14ac:dyDescent="0.15">
      <c r="A93" s="722"/>
      <c r="B93" s="624"/>
      <c r="C93" s="628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30"/>
      <c r="O93" s="589"/>
      <c r="P93" s="590"/>
      <c r="Q93" s="593"/>
      <c r="R93" s="594"/>
      <c r="S93" s="769"/>
      <c r="T93" s="770"/>
      <c r="U93" s="770"/>
      <c r="V93" s="771"/>
      <c r="W93" s="769"/>
      <c r="X93" s="770"/>
      <c r="Y93" s="770"/>
      <c r="Z93" s="771"/>
      <c r="AA93" s="722"/>
      <c r="AB93" s="723"/>
      <c r="AC93" s="782"/>
      <c r="AD93" s="783"/>
      <c r="AE93" s="783"/>
      <c r="AF93" s="783"/>
      <c r="AG93" s="783"/>
      <c r="AH93" s="784"/>
      <c r="AI93" s="241"/>
    </row>
    <row r="94" spans="1:35" s="207" customFormat="1" ht="14.85" customHeight="1" x14ac:dyDescent="0.15">
      <c r="A94" s="724">
        <f>+$A$22</f>
        <v>10</v>
      </c>
      <c r="B94" s="623">
        <f>+$B$22</f>
        <v>30</v>
      </c>
      <c r="C94" s="625" t="str">
        <f>+$C$22</f>
        <v>材料費</v>
      </c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7"/>
      <c r="O94" s="587">
        <f>+$O$22</f>
        <v>100</v>
      </c>
      <c r="P94" s="588"/>
      <c r="Q94" s="591" t="str">
        <f>+$Q$22</f>
        <v>ｋｇ</v>
      </c>
      <c r="R94" s="592"/>
      <c r="S94" s="766">
        <f>+$S$22</f>
        <v>9000</v>
      </c>
      <c r="T94" s="767"/>
      <c r="U94" s="767"/>
      <c r="V94" s="768"/>
      <c r="W94" s="766">
        <f>+$W$22</f>
        <v>900000</v>
      </c>
      <c r="X94" s="767"/>
      <c r="Y94" s="767"/>
      <c r="Z94" s="768"/>
      <c r="AA94" s="720">
        <f>+$AA$22</f>
        <v>0.1</v>
      </c>
      <c r="AB94" s="721"/>
      <c r="AC94" s="779" t="str">
        <f>+IF(AC56="","",$AC$22)</f>
        <v/>
      </c>
      <c r="AD94" s="780"/>
      <c r="AE94" s="780"/>
      <c r="AF94" s="780"/>
      <c r="AG94" s="780"/>
      <c r="AH94" s="781"/>
      <c r="AI94" s="241"/>
    </row>
    <row r="95" spans="1:35" s="207" customFormat="1" ht="14.85" customHeight="1" x14ac:dyDescent="0.15">
      <c r="A95" s="722"/>
      <c r="B95" s="624"/>
      <c r="C95" s="628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30"/>
      <c r="O95" s="589"/>
      <c r="P95" s="590"/>
      <c r="Q95" s="593"/>
      <c r="R95" s="594"/>
      <c r="S95" s="769"/>
      <c r="T95" s="770"/>
      <c r="U95" s="770"/>
      <c r="V95" s="771"/>
      <c r="W95" s="769"/>
      <c r="X95" s="770"/>
      <c r="Y95" s="770"/>
      <c r="Z95" s="771"/>
      <c r="AA95" s="722"/>
      <c r="AB95" s="723"/>
      <c r="AC95" s="782"/>
      <c r="AD95" s="783"/>
      <c r="AE95" s="783"/>
      <c r="AF95" s="783"/>
      <c r="AG95" s="783"/>
      <c r="AH95" s="784"/>
      <c r="AI95" s="241"/>
    </row>
    <row r="96" spans="1:35" s="207" customFormat="1" ht="14.85" customHeight="1" x14ac:dyDescent="0.15">
      <c r="A96" s="623">
        <f>+$A$24</f>
        <v>10</v>
      </c>
      <c r="B96" s="623">
        <f>+$B$24</f>
        <v>30</v>
      </c>
      <c r="C96" s="625" t="str">
        <f>+$C$24</f>
        <v>飲料品代</v>
      </c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7"/>
      <c r="O96" s="587">
        <f>+$O$24</f>
        <v>1</v>
      </c>
      <c r="P96" s="588"/>
      <c r="Q96" s="591" t="str">
        <f>+$Q$24</f>
        <v>式</v>
      </c>
      <c r="R96" s="592"/>
      <c r="S96" s="766">
        <f>+$S$24</f>
        <v>15000</v>
      </c>
      <c r="T96" s="767"/>
      <c r="U96" s="767"/>
      <c r="V96" s="768"/>
      <c r="W96" s="766">
        <f>+$W$24</f>
        <v>15000</v>
      </c>
      <c r="X96" s="767"/>
      <c r="Y96" s="767"/>
      <c r="Z96" s="768"/>
      <c r="AA96" s="720">
        <f>+$AA$24</f>
        <v>0.08</v>
      </c>
      <c r="AB96" s="721"/>
      <c r="AC96" s="779" t="str">
        <f>+IF(AC58="","",$AC$24)</f>
        <v/>
      </c>
      <c r="AD96" s="780"/>
      <c r="AE96" s="780"/>
      <c r="AF96" s="780"/>
      <c r="AG96" s="780"/>
      <c r="AH96" s="781"/>
      <c r="AI96" s="241"/>
    </row>
    <row r="97" spans="1:35" s="207" customFormat="1" ht="14.85" customHeight="1" x14ac:dyDescent="0.15">
      <c r="A97" s="624"/>
      <c r="B97" s="624"/>
      <c r="C97" s="628"/>
      <c r="D97" s="629"/>
      <c r="E97" s="629"/>
      <c r="F97" s="629"/>
      <c r="G97" s="629"/>
      <c r="H97" s="629"/>
      <c r="I97" s="629"/>
      <c r="J97" s="629"/>
      <c r="K97" s="629"/>
      <c r="L97" s="629"/>
      <c r="M97" s="629"/>
      <c r="N97" s="630"/>
      <c r="O97" s="589"/>
      <c r="P97" s="590"/>
      <c r="Q97" s="593"/>
      <c r="R97" s="594"/>
      <c r="S97" s="769"/>
      <c r="T97" s="770"/>
      <c r="U97" s="770"/>
      <c r="V97" s="771"/>
      <c r="W97" s="769"/>
      <c r="X97" s="770"/>
      <c r="Y97" s="770"/>
      <c r="Z97" s="771"/>
      <c r="AA97" s="722"/>
      <c r="AB97" s="723"/>
      <c r="AC97" s="782"/>
      <c r="AD97" s="783"/>
      <c r="AE97" s="783"/>
      <c r="AF97" s="783"/>
      <c r="AG97" s="783"/>
      <c r="AH97" s="784"/>
      <c r="AI97" s="241"/>
    </row>
    <row r="98" spans="1:35" s="207" customFormat="1" ht="14.85" customHeight="1" x14ac:dyDescent="0.15">
      <c r="A98" s="623">
        <f>+$A$26</f>
        <v>10</v>
      </c>
      <c r="B98" s="623">
        <f>+$B$26</f>
        <v>30</v>
      </c>
      <c r="C98" s="625" t="str">
        <f>+$C$26</f>
        <v>官庁手続印紙代</v>
      </c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7"/>
      <c r="O98" s="587">
        <f>+$O$26</f>
        <v>1</v>
      </c>
      <c r="P98" s="588"/>
      <c r="Q98" s="591" t="str">
        <f>+$Q$26</f>
        <v>式</v>
      </c>
      <c r="R98" s="592"/>
      <c r="S98" s="766">
        <f>+$S$26</f>
        <v>4000</v>
      </c>
      <c r="T98" s="767"/>
      <c r="U98" s="767"/>
      <c r="V98" s="768"/>
      <c r="W98" s="766">
        <f>+$W$26</f>
        <v>4000</v>
      </c>
      <c r="X98" s="767"/>
      <c r="Y98" s="767"/>
      <c r="Z98" s="768"/>
      <c r="AA98" s="720" t="str">
        <f>+$AA$26</f>
        <v>非</v>
      </c>
      <c r="AB98" s="721"/>
      <c r="AC98" s="779" t="str">
        <f>+IF(AC60="","",$AC$26)</f>
        <v/>
      </c>
      <c r="AD98" s="780"/>
      <c r="AE98" s="780"/>
      <c r="AF98" s="780"/>
      <c r="AG98" s="780"/>
      <c r="AH98" s="781"/>
      <c r="AI98" s="241"/>
    </row>
    <row r="99" spans="1:35" s="207" customFormat="1" ht="14.85" customHeight="1" x14ac:dyDescent="0.15">
      <c r="A99" s="624"/>
      <c r="B99" s="624"/>
      <c r="C99" s="628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30"/>
      <c r="O99" s="589"/>
      <c r="P99" s="590"/>
      <c r="Q99" s="593"/>
      <c r="R99" s="594"/>
      <c r="S99" s="769"/>
      <c r="T99" s="770"/>
      <c r="U99" s="770"/>
      <c r="V99" s="771"/>
      <c r="W99" s="769"/>
      <c r="X99" s="770"/>
      <c r="Y99" s="770"/>
      <c r="Z99" s="771"/>
      <c r="AA99" s="722"/>
      <c r="AB99" s="723"/>
      <c r="AC99" s="782"/>
      <c r="AD99" s="783"/>
      <c r="AE99" s="783"/>
      <c r="AF99" s="783"/>
      <c r="AG99" s="783"/>
      <c r="AH99" s="784"/>
      <c r="AI99" s="241"/>
    </row>
    <row r="100" spans="1:35" s="207" customFormat="1" ht="14.85" customHeight="1" x14ac:dyDescent="0.15">
      <c r="A100" s="623">
        <f>+$A$28</f>
        <v>0</v>
      </c>
      <c r="B100" s="623">
        <f>+$B$28</f>
        <v>0</v>
      </c>
      <c r="C100" s="625">
        <f>+$C$28</f>
        <v>0</v>
      </c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7"/>
      <c r="O100" s="587">
        <f>+$O$28</f>
        <v>0</v>
      </c>
      <c r="P100" s="588"/>
      <c r="Q100" s="609">
        <f>+$Q$28</f>
        <v>0</v>
      </c>
      <c r="R100" s="610"/>
      <c r="S100" s="766">
        <f>+$S$28</f>
        <v>0</v>
      </c>
      <c r="T100" s="767"/>
      <c r="U100" s="767"/>
      <c r="V100" s="768"/>
      <c r="W100" s="766">
        <f>+$W$28</f>
        <v>0</v>
      </c>
      <c r="X100" s="767"/>
      <c r="Y100" s="767"/>
      <c r="Z100" s="768"/>
      <c r="AA100" s="710" t="str">
        <f>+$AA$28</f>
        <v>　</v>
      </c>
      <c r="AB100" s="711"/>
      <c r="AC100" s="785" t="str">
        <f>+IF(AC62="","",$AC$28)</f>
        <v/>
      </c>
      <c r="AD100" s="786"/>
      <c r="AE100" s="786"/>
      <c r="AF100" s="786"/>
      <c r="AG100" s="786"/>
      <c r="AH100" s="787"/>
      <c r="AI100" s="242"/>
    </row>
    <row r="101" spans="1:35" s="207" customFormat="1" ht="14.85" customHeight="1" x14ac:dyDescent="0.15">
      <c r="A101" s="624"/>
      <c r="B101" s="624"/>
      <c r="C101" s="628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30"/>
      <c r="O101" s="589"/>
      <c r="P101" s="590"/>
      <c r="Q101" s="611"/>
      <c r="R101" s="612"/>
      <c r="S101" s="769"/>
      <c r="T101" s="770"/>
      <c r="U101" s="770"/>
      <c r="V101" s="771"/>
      <c r="W101" s="769"/>
      <c r="X101" s="770"/>
      <c r="Y101" s="770"/>
      <c r="Z101" s="771"/>
      <c r="AA101" s="712"/>
      <c r="AB101" s="713"/>
      <c r="AC101" s="788"/>
      <c r="AD101" s="789"/>
      <c r="AE101" s="789"/>
      <c r="AF101" s="789"/>
      <c r="AG101" s="789"/>
      <c r="AH101" s="790"/>
      <c r="AI101" s="242"/>
    </row>
    <row r="102" spans="1:35" ht="14.85" customHeight="1" x14ac:dyDescent="0.2">
      <c r="A102" s="17"/>
      <c r="B102" s="17"/>
      <c r="C102" s="17"/>
      <c r="D102" s="17"/>
      <c r="E102" s="18"/>
      <c r="F102" s="17"/>
      <c r="G102" s="17"/>
      <c r="H102" s="17"/>
      <c r="I102" s="17"/>
      <c r="J102" s="18"/>
      <c r="K102" s="17"/>
      <c r="L102" s="17"/>
      <c r="M102" s="17"/>
      <c r="N102" s="17"/>
      <c r="O102" s="135"/>
      <c r="P102" s="136"/>
      <c r="Q102" s="136"/>
      <c r="R102" s="153"/>
      <c r="S102" s="154"/>
      <c r="T102" s="154"/>
      <c r="U102" s="154"/>
      <c r="V102" s="154"/>
      <c r="W102" s="155"/>
      <c r="X102" s="155"/>
      <c r="Y102" s="155"/>
      <c r="Z102" s="155"/>
      <c r="AA102" s="155"/>
      <c r="AB102" s="156"/>
      <c r="AC102" s="156"/>
      <c r="AD102" s="156"/>
      <c r="AE102" s="156"/>
      <c r="AF102" s="156"/>
      <c r="AG102" s="81"/>
      <c r="AH102" s="81"/>
    </row>
    <row r="103" spans="1:35" ht="14.85" customHeight="1" x14ac:dyDescent="0.4">
      <c r="A103" s="20"/>
      <c r="B103" s="2"/>
      <c r="C103" s="20"/>
      <c r="D103" s="2"/>
      <c r="E103" s="2"/>
      <c r="F103" s="20"/>
      <c r="G103" s="2"/>
      <c r="H103" s="20"/>
      <c r="I103" s="2"/>
      <c r="J103" s="2"/>
      <c r="K103" s="17"/>
      <c r="L103" s="17"/>
      <c r="M103" s="17"/>
      <c r="N103" s="17"/>
      <c r="O103" s="2"/>
      <c r="P103" s="2"/>
      <c r="Q103" s="2"/>
      <c r="R103" s="2"/>
      <c r="S103" s="513"/>
      <c r="T103" s="514"/>
      <c r="U103" s="514"/>
      <c r="V103" s="515"/>
      <c r="W103" s="228" t="s">
        <v>80</v>
      </c>
      <c r="X103" s="229"/>
      <c r="Y103" s="229"/>
      <c r="Z103" s="229"/>
      <c r="AA103" s="230" t="s">
        <v>35</v>
      </c>
      <c r="AB103" s="231"/>
      <c r="AC103" s="231"/>
      <c r="AD103" s="232"/>
      <c r="AE103" s="228" t="s">
        <v>87</v>
      </c>
      <c r="AF103" s="229"/>
      <c r="AG103" s="228"/>
      <c r="AH103" s="233"/>
    </row>
    <row r="104" spans="1:35" ht="14.85" customHeight="1" x14ac:dyDescent="0.15">
      <c r="A104" s="66"/>
      <c r="B104" s="66"/>
      <c r="C104" s="66"/>
      <c r="D104" s="2"/>
      <c r="E104" s="2"/>
      <c r="F104" s="2"/>
      <c r="G104" s="2"/>
      <c r="H104" s="2"/>
      <c r="I104" s="2"/>
      <c r="J104" s="2"/>
      <c r="K104" s="20"/>
      <c r="L104" s="2"/>
      <c r="M104" s="20"/>
      <c r="N104" s="2"/>
      <c r="O104" s="67"/>
      <c r="P104" s="67"/>
      <c r="Q104" s="67"/>
      <c r="R104" s="67"/>
      <c r="S104" s="772" t="s">
        <v>85</v>
      </c>
      <c r="T104" s="761"/>
      <c r="U104" s="761"/>
      <c r="V104" s="762"/>
      <c r="W104" s="595">
        <f>+$W$30</f>
        <v>902500000</v>
      </c>
      <c r="X104" s="596"/>
      <c r="Y104" s="596"/>
      <c r="Z104" s="597"/>
      <c r="AA104" s="595">
        <f>+$AB$30</f>
        <v>90250000</v>
      </c>
      <c r="AB104" s="596"/>
      <c r="AC104" s="596"/>
      <c r="AD104" s="597"/>
      <c r="AE104" s="595">
        <f>+$AF$30</f>
        <v>992750000</v>
      </c>
      <c r="AF104" s="596"/>
      <c r="AG104" s="596"/>
      <c r="AH104" s="597"/>
    </row>
    <row r="105" spans="1:35" ht="14.85" customHeight="1" x14ac:dyDescent="0.15">
      <c r="A105" s="68"/>
      <c r="B105" s="6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67"/>
      <c r="P105" s="67"/>
      <c r="Q105" s="67"/>
      <c r="R105" s="67"/>
      <c r="S105" s="763"/>
      <c r="T105" s="764"/>
      <c r="U105" s="764"/>
      <c r="V105" s="765"/>
      <c r="W105" s="598"/>
      <c r="X105" s="599"/>
      <c r="Y105" s="599"/>
      <c r="Z105" s="600"/>
      <c r="AA105" s="598"/>
      <c r="AB105" s="599"/>
      <c r="AC105" s="599"/>
      <c r="AD105" s="600"/>
      <c r="AE105" s="598"/>
      <c r="AF105" s="599"/>
      <c r="AG105" s="599"/>
      <c r="AH105" s="600"/>
    </row>
    <row r="106" spans="1:35" ht="14.85" customHeight="1" x14ac:dyDescent="0.15">
      <c r="A106" s="68"/>
      <c r="B106" s="70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67"/>
      <c r="P106" s="67"/>
      <c r="Q106" s="67"/>
      <c r="R106" s="67"/>
      <c r="S106" s="760" t="s">
        <v>86</v>
      </c>
      <c r="T106" s="761"/>
      <c r="U106" s="761"/>
      <c r="V106" s="762"/>
      <c r="W106" s="595">
        <f>+$W$32</f>
        <v>4000</v>
      </c>
      <c r="X106" s="596"/>
      <c r="Y106" s="596"/>
      <c r="Z106" s="597"/>
      <c r="AA106" s="595">
        <f>+$AB$32</f>
        <v>0</v>
      </c>
      <c r="AB106" s="596"/>
      <c r="AC106" s="596"/>
      <c r="AD106" s="597"/>
      <c r="AE106" s="595">
        <f>+$AF$32</f>
        <v>4000</v>
      </c>
      <c r="AF106" s="596"/>
      <c r="AG106" s="596"/>
      <c r="AH106" s="597"/>
    </row>
    <row r="107" spans="1:35" ht="14.85" customHeight="1" x14ac:dyDescent="0.15">
      <c r="A107" s="68"/>
      <c r="B107" s="70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67"/>
      <c r="P107" s="67"/>
      <c r="Q107" s="67"/>
      <c r="R107" s="67"/>
      <c r="S107" s="763"/>
      <c r="T107" s="764"/>
      <c r="U107" s="764"/>
      <c r="V107" s="765"/>
      <c r="W107" s="598"/>
      <c r="X107" s="599"/>
      <c r="Y107" s="599"/>
      <c r="Z107" s="600"/>
      <c r="AA107" s="598"/>
      <c r="AB107" s="599"/>
      <c r="AC107" s="599"/>
      <c r="AD107" s="600"/>
      <c r="AE107" s="598"/>
      <c r="AF107" s="599"/>
      <c r="AG107" s="599"/>
      <c r="AH107" s="600"/>
    </row>
    <row r="108" spans="1:35" ht="14.85" customHeight="1" x14ac:dyDescent="0.15">
      <c r="A108" s="68"/>
      <c r="B108" s="6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67"/>
      <c r="P108" s="67"/>
      <c r="Q108" s="67"/>
      <c r="R108" s="67"/>
      <c r="S108" s="760" t="s">
        <v>84</v>
      </c>
      <c r="T108" s="761"/>
      <c r="U108" s="761"/>
      <c r="V108" s="762"/>
      <c r="W108" s="595" t="e">
        <f>+#REF!</f>
        <v>#REF!</v>
      </c>
      <c r="X108" s="596"/>
      <c r="Y108" s="596"/>
      <c r="Z108" s="597"/>
      <c r="AA108" s="766" t="e">
        <f>+#REF!</f>
        <v>#REF!</v>
      </c>
      <c r="AB108" s="767"/>
      <c r="AC108" s="767"/>
      <c r="AD108" s="768"/>
      <c r="AE108" s="595" t="e">
        <f>+#REF!</f>
        <v>#REF!</v>
      </c>
      <c r="AF108" s="596"/>
      <c r="AG108" s="596"/>
      <c r="AH108" s="597"/>
    </row>
    <row r="109" spans="1:35" ht="14.85" customHeight="1" x14ac:dyDescent="0.15">
      <c r="A109" s="68"/>
      <c r="B109" s="6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67"/>
      <c r="P109" s="67"/>
      <c r="Q109" s="67"/>
      <c r="R109" s="67"/>
      <c r="S109" s="763"/>
      <c r="T109" s="764"/>
      <c r="U109" s="764"/>
      <c r="V109" s="765"/>
      <c r="W109" s="598"/>
      <c r="X109" s="599"/>
      <c r="Y109" s="599"/>
      <c r="Z109" s="600"/>
      <c r="AA109" s="769"/>
      <c r="AB109" s="770"/>
      <c r="AC109" s="770"/>
      <c r="AD109" s="771"/>
      <c r="AE109" s="598"/>
      <c r="AF109" s="599"/>
      <c r="AG109" s="599"/>
      <c r="AH109" s="600"/>
    </row>
    <row r="110" spans="1:35" ht="15" customHeight="1" x14ac:dyDescent="0.15">
      <c r="A110" s="68"/>
      <c r="B110" s="6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67"/>
      <c r="P110" s="67"/>
      <c r="Q110" s="67"/>
      <c r="R110" s="67"/>
      <c r="S110" s="67"/>
      <c r="T110" s="67"/>
      <c r="U110" s="67"/>
      <c r="V110" s="67"/>
      <c r="W110" s="67"/>
      <c r="AD110" s="777" t="e">
        <f>+#REF!</f>
        <v>#REF!</v>
      </c>
      <c r="AE110" s="777"/>
      <c r="AF110" s="777"/>
      <c r="AG110" s="777"/>
      <c r="AH110" s="777"/>
    </row>
  </sheetData>
  <mergeCells count="285">
    <mergeCell ref="S108:V109"/>
    <mergeCell ref="W108:Z109"/>
    <mergeCell ref="AA108:AD109"/>
    <mergeCell ref="AE108:AH109"/>
    <mergeCell ref="AA78:AH79"/>
    <mergeCell ref="S70:V71"/>
    <mergeCell ref="W70:Z71"/>
    <mergeCell ref="AA70:AD71"/>
    <mergeCell ref="AE70:AH71"/>
    <mergeCell ref="AD72:AH72"/>
    <mergeCell ref="A73:AH74"/>
    <mergeCell ref="A100:A101"/>
    <mergeCell ref="B100:B101"/>
    <mergeCell ref="C100:N101"/>
    <mergeCell ref="O100:P101"/>
    <mergeCell ref="Q100:R101"/>
    <mergeCell ref="S100:V101"/>
    <mergeCell ref="W100:Z101"/>
    <mergeCell ref="AA100:AB101"/>
    <mergeCell ref="AC100:AH101"/>
    <mergeCell ref="A98:A99"/>
    <mergeCell ref="B98:B99"/>
    <mergeCell ref="C98:N99"/>
    <mergeCell ref="O98:P99"/>
    <mergeCell ref="AD110:AH110"/>
    <mergeCell ref="V30:V33"/>
    <mergeCell ref="AA30:AA33"/>
    <mergeCell ref="AE30:AE33"/>
    <mergeCell ref="AB30:AD30"/>
    <mergeCell ref="AB31:AD31"/>
    <mergeCell ref="S103:V103"/>
    <mergeCell ref="S104:V105"/>
    <mergeCell ref="W104:Z105"/>
    <mergeCell ref="AA104:AD105"/>
    <mergeCell ref="AE104:AH105"/>
    <mergeCell ref="S106:V107"/>
    <mergeCell ref="W106:Z107"/>
    <mergeCell ref="AA106:AD107"/>
    <mergeCell ref="AE106:AH107"/>
    <mergeCell ref="AC98:AH99"/>
    <mergeCell ref="AA96:AB97"/>
    <mergeCell ref="AC96:AH97"/>
    <mergeCell ref="AC94:AH95"/>
    <mergeCell ref="AC90:AH91"/>
    <mergeCell ref="AA88:AB89"/>
    <mergeCell ref="AC88:AH89"/>
    <mergeCell ref="AE86:AH86"/>
    <mergeCell ref="W78:Z79"/>
    <mergeCell ref="Q98:R99"/>
    <mergeCell ref="S98:V99"/>
    <mergeCell ref="W98:Z99"/>
    <mergeCell ref="AA98:AB99"/>
    <mergeCell ref="W94:Z95"/>
    <mergeCell ref="AA94:AB95"/>
    <mergeCell ref="A96:A97"/>
    <mergeCell ref="B96:B97"/>
    <mergeCell ref="C96:N97"/>
    <mergeCell ref="O96:P97"/>
    <mergeCell ref="Q96:R97"/>
    <mergeCell ref="S96:V97"/>
    <mergeCell ref="W96:Z97"/>
    <mergeCell ref="A94:A95"/>
    <mergeCell ref="B94:B95"/>
    <mergeCell ref="C94:N95"/>
    <mergeCell ref="O94:P95"/>
    <mergeCell ref="Q94:R95"/>
    <mergeCell ref="S94:V95"/>
    <mergeCell ref="A92:A93"/>
    <mergeCell ref="B92:B93"/>
    <mergeCell ref="C92:N93"/>
    <mergeCell ref="O92:P93"/>
    <mergeCell ref="Q92:R93"/>
    <mergeCell ref="S92:V93"/>
    <mergeCell ref="W92:Z93"/>
    <mergeCell ref="AA92:AB93"/>
    <mergeCell ref="AC92:AH93"/>
    <mergeCell ref="A90:A91"/>
    <mergeCell ref="B90:B91"/>
    <mergeCell ref="C90:N91"/>
    <mergeCell ref="O90:P91"/>
    <mergeCell ref="Q90:R91"/>
    <mergeCell ref="S90:V91"/>
    <mergeCell ref="W90:Z91"/>
    <mergeCell ref="AA90:AB91"/>
    <mergeCell ref="E85:L86"/>
    <mergeCell ref="Y86:AB86"/>
    <mergeCell ref="A88:A89"/>
    <mergeCell ref="B88:B89"/>
    <mergeCell ref="C88:N89"/>
    <mergeCell ref="O88:P89"/>
    <mergeCell ref="Q88:R89"/>
    <mergeCell ref="S88:V89"/>
    <mergeCell ref="W88:Z89"/>
    <mergeCell ref="E79:L80"/>
    <mergeCell ref="Z80:AH80"/>
    <mergeCell ref="E81:L82"/>
    <mergeCell ref="Z82:AH83"/>
    <mergeCell ref="Z75:AA75"/>
    <mergeCell ref="AC75:AD75"/>
    <mergeCell ref="AF75:AG75"/>
    <mergeCell ref="B76:K77"/>
    <mergeCell ref="W76:Z77"/>
    <mergeCell ref="AA76:AH77"/>
    <mergeCell ref="A60:A61"/>
    <mergeCell ref="B60:B61"/>
    <mergeCell ref="C60:N61"/>
    <mergeCell ref="O60:P61"/>
    <mergeCell ref="Q60:R61"/>
    <mergeCell ref="S60:V61"/>
    <mergeCell ref="W60:Z61"/>
    <mergeCell ref="B62:B63"/>
    <mergeCell ref="C62:N63"/>
    <mergeCell ref="O62:P63"/>
    <mergeCell ref="Q62:R63"/>
    <mergeCell ref="S62:V63"/>
    <mergeCell ref="W62:Z63"/>
    <mergeCell ref="A62:A63"/>
    <mergeCell ref="S65:V65"/>
    <mergeCell ref="W68:Z69"/>
    <mergeCell ref="C56:N57"/>
    <mergeCell ref="O56:P57"/>
    <mergeCell ref="Q56:R57"/>
    <mergeCell ref="S56:V57"/>
    <mergeCell ref="AA58:AB59"/>
    <mergeCell ref="AC58:AH59"/>
    <mergeCell ref="S66:V67"/>
    <mergeCell ref="W66:Z67"/>
    <mergeCell ref="AA66:AD67"/>
    <mergeCell ref="AE66:AH67"/>
    <mergeCell ref="AA62:AB63"/>
    <mergeCell ref="AC62:AH63"/>
    <mergeCell ref="AA60:AB61"/>
    <mergeCell ref="AE68:AH69"/>
    <mergeCell ref="AC60:AH61"/>
    <mergeCell ref="W56:Z57"/>
    <mergeCell ref="AA56:AB57"/>
    <mergeCell ref="AC56:AH57"/>
    <mergeCell ref="AA68:AD69"/>
    <mergeCell ref="S68:V69"/>
    <mergeCell ref="A54:A55"/>
    <mergeCell ref="B54:B55"/>
    <mergeCell ref="C54:N55"/>
    <mergeCell ref="O54:P55"/>
    <mergeCell ref="Q54:R55"/>
    <mergeCell ref="S54:V55"/>
    <mergeCell ref="W54:Z55"/>
    <mergeCell ref="AA54:AB55"/>
    <mergeCell ref="AC54:AH55"/>
    <mergeCell ref="A58:A59"/>
    <mergeCell ref="B58:B59"/>
    <mergeCell ref="C58:N59"/>
    <mergeCell ref="O58:P59"/>
    <mergeCell ref="Q58:R59"/>
    <mergeCell ref="S58:V59"/>
    <mergeCell ref="W58:Z59"/>
    <mergeCell ref="A56:A57"/>
    <mergeCell ref="B56:B57"/>
    <mergeCell ref="A52:A53"/>
    <mergeCell ref="B52:B53"/>
    <mergeCell ref="C52:N53"/>
    <mergeCell ref="O52:P53"/>
    <mergeCell ref="Q52:R53"/>
    <mergeCell ref="S52:V53"/>
    <mergeCell ref="W52:Z53"/>
    <mergeCell ref="AA52:AB53"/>
    <mergeCell ref="AC52:AH53"/>
    <mergeCell ref="E47:L48"/>
    <mergeCell ref="Y48:AB48"/>
    <mergeCell ref="AE48:AH48"/>
    <mergeCell ref="A50:A51"/>
    <mergeCell ref="B50:B51"/>
    <mergeCell ref="C50:N51"/>
    <mergeCell ref="O50:P51"/>
    <mergeCell ref="Q50:R51"/>
    <mergeCell ref="S50:V51"/>
    <mergeCell ref="W50:Z51"/>
    <mergeCell ref="AA50:AB51"/>
    <mergeCell ref="AC50:AH51"/>
    <mergeCell ref="W40:Z41"/>
    <mergeCell ref="AA40:AH41"/>
    <mergeCell ref="E41:L42"/>
    <mergeCell ref="Z42:AH42"/>
    <mergeCell ref="E43:L44"/>
    <mergeCell ref="Z44:AH45"/>
    <mergeCell ref="AD34:AH34"/>
    <mergeCell ref="A35:AH36"/>
    <mergeCell ref="Z37:AA37"/>
    <mergeCell ref="AC37:AD37"/>
    <mergeCell ref="AF37:AG37"/>
    <mergeCell ref="B38:K39"/>
    <mergeCell ref="W38:Z39"/>
    <mergeCell ref="AA38:AH39"/>
    <mergeCell ref="W33:Z33"/>
    <mergeCell ref="AB32:AD32"/>
    <mergeCell ref="AB33:AD33"/>
    <mergeCell ref="W30:Z30"/>
    <mergeCell ref="W31:Z31"/>
    <mergeCell ref="AF30:AH30"/>
    <mergeCell ref="AC26:AH27"/>
    <mergeCell ref="A28:A29"/>
    <mergeCell ref="B28:B29"/>
    <mergeCell ref="C28:N29"/>
    <mergeCell ref="O28:P29"/>
    <mergeCell ref="Q28:R29"/>
    <mergeCell ref="S28:V29"/>
    <mergeCell ref="W28:Z29"/>
    <mergeCell ref="AA28:AB29"/>
    <mergeCell ref="AC28:AH29"/>
    <mergeCell ref="AF31:AH31"/>
    <mergeCell ref="AF32:AH32"/>
    <mergeCell ref="AF33:AH33"/>
    <mergeCell ref="S30:U30"/>
    <mergeCell ref="S31:U31"/>
    <mergeCell ref="S32:U32"/>
    <mergeCell ref="S33:U33"/>
    <mergeCell ref="A26:A27"/>
    <mergeCell ref="B26:B27"/>
    <mergeCell ref="C26:N27"/>
    <mergeCell ref="O26:P27"/>
    <mergeCell ref="Q26:R27"/>
    <mergeCell ref="S26:V27"/>
    <mergeCell ref="W26:Z27"/>
    <mergeCell ref="AA26:AB27"/>
    <mergeCell ref="W32:Z32"/>
    <mergeCell ref="W22:Z23"/>
    <mergeCell ref="AA22:AB23"/>
    <mergeCell ref="AC22:AH23"/>
    <mergeCell ref="A24:A25"/>
    <mergeCell ref="B24:B25"/>
    <mergeCell ref="C24:N25"/>
    <mergeCell ref="O24:P25"/>
    <mergeCell ref="Q24:R25"/>
    <mergeCell ref="S24:V25"/>
    <mergeCell ref="W24:Z25"/>
    <mergeCell ref="A22:A23"/>
    <mergeCell ref="B22:B23"/>
    <mergeCell ref="C22:N23"/>
    <mergeCell ref="O22:P23"/>
    <mergeCell ref="Q22:R23"/>
    <mergeCell ref="S22:V23"/>
    <mergeCell ref="AA24:AB25"/>
    <mergeCell ref="AC24:AH25"/>
    <mergeCell ref="A20:A21"/>
    <mergeCell ref="B20:B21"/>
    <mergeCell ref="C20:N21"/>
    <mergeCell ref="O20:P21"/>
    <mergeCell ref="Q20:R21"/>
    <mergeCell ref="S20:V21"/>
    <mergeCell ref="W20:Z21"/>
    <mergeCell ref="AA20:AB21"/>
    <mergeCell ref="AC20:AH21"/>
    <mergeCell ref="A18:A19"/>
    <mergeCell ref="B18:B19"/>
    <mergeCell ref="C18:N19"/>
    <mergeCell ref="O18:P19"/>
    <mergeCell ref="Q18:R19"/>
    <mergeCell ref="S18:V19"/>
    <mergeCell ref="W18:Z19"/>
    <mergeCell ref="AA18:AB19"/>
    <mergeCell ref="AC18:AH19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W6:Z7"/>
    <mergeCell ref="AA6:AH7"/>
    <mergeCell ref="E7:L8"/>
    <mergeCell ref="Z8:AH8"/>
    <mergeCell ref="E9:L10"/>
    <mergeCell ref="Z10:AH11"/>
    <mergeCell ref="A1:AH2"/>
    <mergeCell ref="Z3:AA3"/>
    <mergeCell ref="AC3:AD3"/>
    <mergeCell ref="AF3:AG3"/>
    <mergeCell ref="B4:K5"/>
    <mergeCell ref="W4:Z5"/>
    <mergeCell ref="AA4:AH5"/>
  </mergeCells>
  <phoneticPr fontId="2"/>
  <dataValidations count="1">
    <dataValidation type="list" allowBlank="1" showInputMessage="1" showErrorMessage="1" sqref="AA18:AB29" xr:uid="{71770511-6EDF-4F18-9F47-29ECD8776386}">
      <formula1>"10%,8%,非,　,"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rowBreaks count="1" manualBreakCount="1">
    <brk id="34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E5ADA4A2-DEA6-4FA0-A3F6-44F316758DB0}">
          <x14:formula1>
            <xm:f>リスト!$A$2:$A$9</xm:f>
          </x14:formula1>
          <xm:sqref>B4:K5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1779-DEB0-44A2-A839-DFA7CD8AB5EA}">
  <sheetPr codeName="Sheet15"/>
  <dimension ref="A5:AI40"/>
  <sheetViews>
    <sheetView topLeftCell="A19" zoomScaleNormal="100" zoomScaleSheetLayoutView="100" workbookViewId="0">
      <selection activeCell="I43" sqref="I43"/>
    </sheetView>
  </sheetViews>
  <sheetFormatPr defaultColWidth="3.625" defaultRowHeight="15" customHeight="1" x14ac:dyDescent="0.4"/>
  <cols>
    <col min="1" max="34" width="3.625" style="298" customWidth="1"/>
    <col min="35" max="16384" width="3.625" style="298"/>
  </cols>
  <sheetData>
    <row r="5" spans="1:34" ht="14.85" customHeight="1" x14ac:dyDescent="0.25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946" t="s">
        <v>165</v>
      </c>
      <c r="N5" s="946"/>
      <c r="O5" s="946"/>
      <c r="P5" s="946"/>
      <c r="Q5" s="946"/>
      <c r="R5" s="946"/>
      <c r="S5" s="946"/>
      <c r="T5" s="946"/>
      <c r="U5" s="946"/>
      <c r="V5" s="946"/>
      <c r="W5" s="947" t="s">
        <v>129</v>
      </c>
      <c r="X5" s="947"/>
      <c r="Y5" s="947"/>
      <c r="Z5" s="947"/>
      <c r="AA5" s="299"/>
      <c r="AB5" s="299"/>
      <c r="AC5" s="299"/>
      <c r="AD5" s="299"/>
      <c r="AE5" s="299"/>
      <c r="AF5" s="299"/>
      <c r="AG5" s="299"/>
      <c r="AH5" s="299"/>
    </row>
    <row r="6" spans="1:34" ht="14.85" customHeight="1" x14ac:dyDescent="0.2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7"/>
      <c r="X6" s="947"/>
      <c r="Y6" s="947"/>
      <c r="Z6" s="947"/>
      <c r="AA6" s="299"/>
      <c r="AB6" s="299"/>
      <c r="AC6" s="299"/>
      <c r="AD6" s="299"/>
      <c r="AE6" s="299"/>
      <c r="AF6" s="299"/>
      <c r="AG6" s="299"/>
      <c r="AH6" s="299"/>
    </row>
    <row r="7" spans="1:34" ht="14.85" customHeight="1" x14ac:dyDescent="0.15">
      <c r="A7" s="430" t="s">
        <v>58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2"/>
      <c r="X7" s="303" t="s">
        <v>62</v>
      </c>
      <c r="Y7" s="303"/>
      <c r="Z7" s="970">
        <v>5</v>
      </c>
      <c r="AA7" s="970"/>
      <c r="AB7" s="303" t="s">
        <v>63</v>
      </c>
      <c r="AC7" s="970">
        <v>6</v>
      </c>
      <c r="AD7" s="970"/>
      <c r="AE7" s="303" t="s">
        <v>64</v>
      </c>
      <c r="AF7" s="970">
        <v>5</v>
      </c>
      <c r="AG7" s="970"/>
      <c r="AH7" s="303" t="s">
        <v>65</v>
      </c>
    </row>
    <row r="8" spans="1:34" ht="14.85" customHeight="1" x14ac:dyDescent="0.15">
      <c r="A8" s="300"/>
      <c r="B8" s="971" t="s">
        <v>109</v>
      </c>
      <c r="C8" s="971"/>
      <c r="D8" s="971"/>
      <c r="E8" s="971"/>
      <c r="F8" s="971"/>
      <c r="G8" s="971"/>
      <c r="H8" s="971"/>
      <c r="I8" s="971"/>
      <c r="J8" s="971"/>
      <c r="K8" s="971"/>
      <c r="L8" s="301"/>
      <c r="M8" s="301"/>
      <c r="N8" s="301"/>
      <c r="P8" s="304"/>
      <c r="Q8" s="305"/>
      <c r="R8" s="306"/>
      <c r="S8" s="305"/>
      <c r="T8" s="306"/>
      <c r="U8" s="305"/>
      <c r="V8" s="307"/>
      <c r="W8" s="973" t="s">
        <v>88</v>
      </c>
      <c r="X8" s="964"/>
      <c r="Y8" s="964"/>
      <c r="Z8" s="965"/>
      <c r="AA8" s="975" t="s">
        <v>94</v>
      </c>
      <c r="AB8" s="975"/>
      <c r="AC8" s="975"/>
      <c r="AD8" s="975"/>
      <c r="AE8" s="975"/>
      <c r="AF8" s="975"/>
      <c r="AG8" s="975"/>
      <c r="AH8" s="976"/>
    </row>
    <row r="9" spans="1:34" ht="14.85" customHeight="1" thickBot="1" x14ac:dyDescent="0.2">
      <c r="A9" s="308"/>
      <c r="B9" s="972"/>
      <c r="C9" s="972"/>
      <c r="D9" s="972"/>
      <c r="E9" s="972"/>
      <c r="F9" s="972"/>
      <c r="G9" s="972"/>
      <c r="H9" s="972"/>
      <c r="I9" s="972"/>
      <c r="J9" s="972"/>
      <c r="K9" s="972"/>
      <c r="L9" s="309" t="s">
        <v>59</v>
      </c>
      <c r="M9" s="301"/>
      <c r="N9" s="301"/>
      <c r="O9" s="304"/>
      <c r="P9" s="304"/>
      <c r="Q9" s="304"/>
      <c r="R9" s="305"/>
      <c r="S9" s="310"/>
      <c r="T9" s="310"/>
      <c r="U9" s="311"/>
      <c r="V9" s="312"/>
      <c r="W9" s="974"/>
      <c r="X9" s="966"/>
      <c r="Y9" s="966"/>
      <c r="Z9" s="967"/>
      <c r="AA9" s="977"/>
      <c r="AB9" s="977"/>
      <c r="AC9" s="977"/>
      <c r="AD9" s="977"/>
      <c r="AE9" s="977"/>
      <c r="AF9" s="977"/>
      <c r="AG9" s="977"/>
      <c r="AH9" s="978"/>
    </row>
    <row r="10" spans="1:34" ht="14.85" customHeight="1" x14ac:dyDescent="0.15">
      <c r="A10" s="313"/>
      <c r="B10" s="313"/>
      <c r="C10" s="313"/>
      <c r="D10" s="313"/>
      <c r="E10" s="313"/>
      <c r="F10" s="305"/>
      <c r="G10" s="305"/>
      <c r="H10" s="305"/>
      <c r="I10" s="301"/>
      <c r="J10" s="301"/>
      <c r="K10" s="314"/>
      <c r="L10" s="314"/>
      <c r="M10" s="301"/>
      <c r="N10" s="315"/>
      <c r="O10" s="315"/>
      <c r="P10" s="315"/>
      <c r="Q10" s="315"/>
      <c r="R10" s="315"/>
      <c r="S10" s="316"/>
      <c r="T10" s="317"/>
      <c r="U10" s="318"/>
      <c r="V10" s="312"/>
      <c r="W10" s="948" t="s">
        <v>91</v>
      </c>
      <c r="X10" s="949"/>
      <c r="Y10" s="949"/>
      <c r="Z10" s="950"/>
      <c r="AA10" s="954">
        <v>1234567890123</v>
      </c>
      <c r="AB10" s="954"/>
      <c r="AC10" s="954"/>
      <c r="AD10" s="954"/>
      <c r="AE10" s="954"/>
      <c r="AF10" s="954"/>
      <c r="AG10" s="954"/>
      <c r="AH10" s="955"/>
    </row>
    <row r="11" spans="1:34" ht="14.85" customHeight="1" x14ac:dyDescent="0.15">
      <c r="A11" s="319" t="s">
        <v>60</v>
      </c>
      <c r="B11" s="320"/>
      <c r="C11" s="321"/>
      <c r="D11" s="321"/>
      <c r="E11" s="958" t="s">
        <v>49</v>
      </c>
      <c r="F11" s="958"/>
      <c r="G11" s="958"/>
      <c r="H11" s="958"/>
      <c r="I11" s="958"/>
      <c r="J11" s="958"/>
      <c r="K11" s="958"/>
      <c r="L11" s="959"/>
      <c r="M11" s="301"/>
      <c r="N11" s="315"/>
      <c r="O11" s="313"/>
      <c r="P11" s="313"/>
      <c r="Q11" s="313"/>
      <c r="R11" s="313"/>
      <c r="T11" s="304"/>
      <c r="V11" s="322"/>
      <c r="W11" s="951"/>
      <c r="X11" s="952"/>
      <c r="Y11" s="952"/>
      <c r="Z11" s="953"/>
      <c r="AA11" s="956"/>
      <c r="AB11" s="956"/>
      <c r="AC11" s="956"/>
      <c r="AD11" s="956"/>
      <c r="AE11" s="956"/>
      <c r="AF11" s="956"/>
      <c r="AG11" s="956"/>
      <c r="AH11" s="957"/>
    </row>
    <row r="12" spans="1:34" ht="14.85" customHeight="1" x14ac:dyDescent="0.15">
      <c r="A12" s="323"/>
      <c r="B12" s="324"/>
      <c r="C12" s="325"/>
      <c r="D12" s="325"/>
      <c r="E12" s="960"/>
      <c r="F12" s="960"/>
      <c r="G12" s="960"/>
      <c r="H12" s="960"/>
      <c r="I12" s="960"/>
      <c r="J12" s="960"/>
      <c r="K12" s="960"/>
      <c r="L12" s="961"/>
      <c r="M12" s="301"/>
      <c r="N12" s="326"/>
      <c r="O12" s="327"/>
      <c r="P12" s="327"/>
      <c r="Q12" s="327"/>
      <c r="R12" s="326"/>
      <c r="S12" s="304"/>
      <c r="T12" s="304"/>
      <c r="U12" s="304"/>
      <c r="V12" s="328"/>
      <c r="W12" s="304" t="s">
        <v>66</v>
      </c>
      <c r="Z12" s="962" t="s">
        <v>68</v>
      </c>
      <c r="AA12" s="962"/>
      <c r="AB12" s="962"/>
      <c r="AC12" s="962"/>
      <c r="AD12" s="962"/>
      <c r="AE12" s="962"/>
      <c r="AF12" s="962"/>
      <c r="AG12" s="962"/>
      <c r="AH12" s="963"/>
    </row>
    <row r="13" spans="1:34" ht="14.85" customHeight="1" x14ac:dyDescent="0.15">
      <c r="A13" s="329" t="s">
        <v>152</v>
      </c>
      <c r="B13" s="330"/>
      <c r="C13" s="330"/>
      <c r="D13" s="330"/>
      <c r="E13" s="964" t="s">
        <v>89</v>
      </c>
      <c r="F13" s="964"/>
      <c r="G13" s="964"/>
      <c r="H13" s="964"/>
      <c r="I13" s="964"/>
      <c r="J13" s="964"/>
      <c r="K13" s="964"/>
      <c r="L13" s="965"/>
      <c r="M13" s="301"/>
      <c r="N13" s="326"/>
      <c r="O13" s="327"/>
      <c r="P13" s="327"/>
      <c r="Q13" s="327"/>
      <c r="R13" s="326"/>
      <c r="S13" s="304"/>
      <c r="T13" s="304"/>
      <c r="U13" s="304"/>
      <c r="V13" s="328"/>
      <c r="W13" s="304"/>
      <c r="Z13" s="304"/>
      <c r="AH13" s="322"/>
    </row>
    <row r="14" spans="1:34" ht="14.85" customHeight="1" x14ac:dyDescent="0.15">
      <c r="A14" s="331"/>
      <c r="B14" s="332"/>
      <c r="C14" s="332"/>
      <c r="D14" s="332"/>
      <c r="E14" s="966"/>
      <c r="F14" s="966"/>
      <c r="G14" s="966"/>
      <c r="H14" s="966"/>
      <c r="I14" s="966"/>
      <c r="J14" s="966"/>
      <c r="K14" s="966"/>
      <c r="L14" s="967"/>
      <c r="M14" s="301"/>
      <c r="N14" s="306"/>
      <c r="V14" s="322"/>
      <c r="W14" s="298" t="s">
        <v>67</v>
      </c>
      <c r="Z14" s="968" t="s">
        <v>131</v>
      </c>
      <c r="AA14" s="968"/>
      <c r="AB14" s="968"/>
      <c r="AC14" s="968"/>
      <c r="AD14" s="968"/>
      <c r="AE14" s="968"/>
      <c r="AF14" s="968"/>
      <c r="AG14" s="968"/>
      <c r="AH14" s="969"/>
    </row>
    <row r="15" spans="1:34" ht="14.85" customHeight="1" x14ac:dyDescent="0.15">
      <c r="A15" s="333"/>
      <c r="M15" s="301"/>
      <c r="N15" s="305"/>
      <c r="O15" s="305"/>
      <c r="P15" s="304"/>
      <c r="Q15" s="304"/>
      <c r="R15" s="304"/>
      <c r="S15" s="304"/>
      <c r="T15" s="304"/>
      <c r="U15" s="304"/>
      <c r="V15" s="334"/>
      <c r="W15" s="301"/>
      <c r="Z15" s="968"/>
      <c r="AA15" s="968"/>
      <c r="AB15" s="968"/>
      <c r="AC15" s="968"/>
      <c r="AD15" s="968"/>
      <c r="AE15" s="968"/>
      <c r="AF15" s="968"/>
      <c r="AG15" s="968"/>
      <c r="AH15" s="969"/>
    </row>
    <row r="16" spans="1:34" ht="14.85" customHeight="1" thickBot="1" x14ac:dyDescent="0.2">
      <c r="A16" s="335"/>
      <c r="B16" s="336"/>
      <c r="C16" s="336"/>
      <c r="D16" s="337"/>
      <c r="E16" s="338"/>
      <c r="F16" s="339"/>
      <c r="G16" s="339"/>
      <c r="H16" s="339"/>
      <c r="I16" s="339"/>
      <c r="J16" s="339"/>
      <c r="K16" s="339"/>
      <c r="L16" s="339"/>
      <c r="M16" s="301"/>
      <c r="N16" s="305"/>
      <c r="P16" s="304"/>
      <c r="Q16" s="304"/>
      <c r="R16" s="304"/>
      <c r="V16" s="322"/>
      <c r="AG16" s="340" t="s">
        <v>70</v>
      </c>
      <c r="AH16" s="322"/>
    </row>
    <row r="17" spans="1:35" ht="14.85" customHeight="1" x14ac:dyDescent="0.15">
      <c r="A17" s="341" t="s">
        <v>75</v>
      </c>
      <c r="B17" s="342"/>
      <c r="C17" s="342"/>
      <c r="D17" s="343"/>
      <c r="E17" s="979">
        <f>+$AE$39</f>
        <v>992770200</v>
      </c>
      <c r="F17" s="980"/>
      <c r="G17" s="980"/>
      <c r="H17" s="980"/>
      <c r="I17" s="980"/>
      <c r="J17" s="980"/>
      <c r="K17" s="980"/>
      <c r="L17" s="981"/>
      <c r="M17" s="301"/>
      <c r="N17" s="344"/>
      <c r="P17" s="313"/>
      <c r="Q17" s="313"/>
      <c r="R17" s="313"/>
      <c r="T17" s="313"/>
      <c r="V17" s="328"/>
      <c r="W17" s="304"/>
      <c r="AH17" s="322"/>
    </row>
    <row r="18" spans="1:35" ht="14.85" customHeight="1" thickBot="1" x14ac:dyDescent="0.2">
      <c r="A18" s="345" t="s">
        <v>74</v>
      </c>
      <c r="B18" s="346"/>
      <c r="C18" s="346"/>
      <c r="D18" s="347"/>
      <c r="E18" s="982"/>
      <c r="F18" s="983"/>
      <c r="G18" s="983"/>
      <c r="H18" s="983"/>
      <c r="I18" s="983"/>
      <c r="J18" s="983"/>
      <c r="K18" s="983"/>
      <c r="L18" s="984"/>
      <c r="M18" s="301"/>
      <c r="N18" s="344"/>
      <c r="P18" s="313"/>
      <c r="Q18" s="313"/>
      <c r="R18" s="313"/>
      <c r="T18" s="313"/>
      <c r="W18" s="348" t="s">
        <v>71</v>
      </c>
      <c r="X18" s="324"/>
      <c r="Y18" s="985" t="s">
        <v>72</v>
      </c>
      <c r="Z18" s="985"/>
      <c r="AA18" s="985"/>
      <c r="AB18" s="985"/>
      <c r="AC18" s="303" t="s">
        <v>73</v>
      </c>
      <c r="AD18" s="303"/>
      <c r="AE18" s="970" t="s">
        <v>95</v>
      </c>
      <c r="AF18" s="970"/>
      <c r="AG18" s="970"/>
      <c r="AH18" s="986"/>
    </row>
    <row r="19" spans="1:35" ht="14.85" customHeight="1" x14ac:dyDescent="0.15">
      <c r="A19" s="349"/>
      <c r="B19" s="336"/>
      <c r="C19" s="336"/>
      <c r="D19" s="337"/>
      <c r="E19" s="350"/>
      <c r="F19" s="350"/>
      <c r="G19" s="350"/>
      <c r="H19" s="350"/>
      <c r="I19" s="350"/>
      <c r="J19" s="350"/>
      <c r="K19" s="350"/>
      <c r="L19" s="350"/>
      <c r="M19" s="301"/>
      <c r="N19" s="344"/>
      <c r="P19" s="313"/>
      <c r="Q19" s="313"/>
      <c r="R19" s="313"/>
      <c r="T19" s="313"/>
      <c r="W19" s="351"/>
      <c r="X19" s="304"/>
      <c r="Y19" s="352"/>
      <c r="Z19" s="352"/>
      <c r="AA19" s="352"/>
      <c r="AB19" s="352"/>
      <c r="AE19" s="353"/>
      <c r="AF19" s="353"/>
      <c r="AG19" s="353"/>
      <c r="AH19" s="354"/>
    </row>
    <row r="20" spans="1:35" s="355" customFormat="1" ht="14.85" customHeight="1" x14ac:dyDescent="0.4">
      <c r="A20" s="987" t="s">
        <v>76</v>
      </c>
      <c r="B20" s="987" t="s">
        <v>65</v>
      </c>
      <c r="C20" s="989" t="s">
        <v>83</v>
      </c>
      <c r="D20" s="990"/>
      <c r="E20" s="990"/>
      <c r="F20" s="990"/>
      <c r="G20" s="990"/>
      <c r="H20" s="990"/>
      <c r="I20" s="990"/>
      <c r="J20" s="990"/>
      <c r="K20" s="990"/>
      <c r="L20" s="990"/>
      <c r="M20" s="990"/>
      <c r="N20" s="991"/>
      <c r="O20" s="995" t="s">
        <v>77</v>
      </c>
      <c r="P20" s="996"/>
      <c r="Q20" s="995" t="s">
        <v>78</v>
      </c>
      <c r="R20" s="996"/>
      <c r="S20" s="995" t="s">
        <v>79</v>
      </c>
      <c r="T20" s="999"/>
      <c r="U20" s="999"/>
      <c r="V20" s="996"/>
      <c r="W20" s="995" t="s">
        <v>80</v>
      </c>
      <c r="X20" s="999"/>
      <c r="Y20" s="999"/>
      <c r="Z20" s="996"/>
      <c r="AA20" s="1001" t="s">
        <v>81</v>
      </c>
      <c r="AB20" s="1002"/>
      <c r="AC20" s="995" t="s">
        <v>106</v>
      </c>
      <c r="AD20" s="999"/>
      <c r="AE20" s="999"/>
      <c r="AF20" s="999"/>
      <c r="AG20" s="999"/>
      <c r="AH20" s="996"/>
    </row>
    <row r="21" spans="1:35" s="355" customFormat="1" ht="14.85" customHeight="1" x14ac:dyDescent="0.4">
      <c r="A21" s="988"/>
      <c r="B21" s="988"/>
      <c r="C21" s="992"/>
      <c r="D21" s="993"/>
      <c r="E21" s="993"/>
      <c r="F21" s="993"/>
      <c r="G21" s="993"/>
      <c r="H21" s="993"/>
      <c r="I21" s="993"/>
      <c r="J21" s="993"/>
      <c r="K21" s="993"/>
      <c r="L21" s="993"/>
      <c r="M21" s="993"/>
      <c r="N21" s="994"/>
      <c r="O21" s="997"/>
      <c r="P21" s="998"/>
      <c r="Q21" s="997"/>
      <c r="R21" s="998"/>
      <c r="S21" s="997"/>
      <c r="T21" s="1000"/>
      <c r="U21" s="1000"/>
      <c r="V21" s="998"/>
      <c r="W21" s="997"/>
      <c r="X21" s="1000"/>
      <c r="Y21" s="1000"/>
      <c r="Z21" s="998"/>
      <c r="AA21" s="1003"/>
      <c r="AB21" s="1004"/>
      <c r="AC21" s="997"/>
      <c r="AD21" s="1000"/>
      <c r="AE21" s="1000"/>
      <c r="AF21" s="1000"/>
      <c r="AG21" s="1000"/>
      <c r="AH21" s="998"/>
    </row>
    <row r="22" spans="1:35" ht="14.85" customHeight="1" x14ac:dyDescent="0.15">
      <c r="A22" s="1005">
        <v>10</v>
      </c>
      <c r="B22" s="1007">
        <v>30</v>
      </c>
      <c r="C22" s="1009" t="s">
        <v>108</v>
      </c>
      <c r="D22" s="1010"/>
      <c r="E22" s="1010"/>
      <c r="F22" s="1010"/>
      <c r="G22" s="1010"/>
      <c r="H22" s="1010"/>
      <c r="I22" s="1010"/>
      <c r="J22" s="1010"/>
      <c r="K22" s="1010"/>
      <c r="L22" s="1010"/>
      <c r="M22" s="1010"/>
      <c r="N22" s="1011"/>
      <c r="O22" s="1015">
        <v>1</v>
      </c>
      <c r="P22" s="1016"/>
      <c r="Q22" s="1019" t="s">
        <v>82</v>
      </c>
      <c r="R22" s="1020"/>
      <c r="S22" s="1023">
        <v>900000000</v>
      </c>
      <c r="T22" s="1024"/>
      <c r="U22" s="1024"/>
      <c r="V22" s="1025"/>
      <c r="W22" s="1023">
        <f>+$S22*$O22</f>
        <v>900000000</v>
      </c>
      <c r="X22" s="1024"/>
      <c r="Y22" s="1024"/>
      <c r="Z22" s="1025"/>
      <c r="AA22" s="1029">
        <v>0.1</v>
      </c>
      <c r="AB22" s="1030"/>
      <c r="AC22" s="1033"/>
      <c r="AD22" s="1034"/>
      <c r="AE22" s="1034"/>
      <c r="AF22" s="1034"/>
      <c r="AG22" s="1034"/>
      <c r="AH22" s="1035"/>
      <c r="AI22" s="356"/>
    </row>
    <row r="23" spans="1:35" ht="14.85" customHeight="1" x14ac:dyDescent="0.15">
      <c r="A23" s="1006"/>
      <c r="B23" s="1008"/>
      <c r="C23" s="1012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4"/>
      <c r="O23" s="1017"/>
      <c r="P23" s="1018"/>
      <c r="Q23" s="1021"/>
      <c r="R23" s="1022"/>
      <c r="S23" s="1026"/>
      <c r="T23" s="1027"/>
      <c r="U23" s="1027"/>
      <c r="V23" s="1028"/>
      <c r="W23" s="1026"/>
      <c r="X23" s="1027"/>
      <c r="Y23" s="1027"/>
      <c r="Z23" s="1028"/>
      <c r="AA23" s="1031"/>
      <c r="AB23" s="1032"/>
      <c r="AC23" s="1036"/>
      <c r="AD23" s="1037"/>
      <c r="AE23" s="1037"/>
      <c r="AF23" s="1037"/>
      <c r="AG23" s="1037"/>
      <c r="AH23" s="1038"/>
      <c r="AI23" s="356"/>
    </row>
    <row r="24" spans="1:35" ht="14.85" customHeight="1" x14ac:dyDescent="0.15">
      <c r="A24" s="1005">
        <v>10</v>
      </c>
      <c r="B24" s="1007">
        <v>30</v>
      </c>
      <c r="C24" s="1009" t="s">
        <v>126</v>
      </c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1"/>
      <c r="O24" s="1015">
        <v>1</v>
      </c>
      <c r="P24" s="1016"/>
      <c r="Q24" s="1019" t="s">
        <v>82</v>
      </c>
      <c r="R24" s="1020"/>
      <c r="S24" s="1023">
        <v>1600000</v>
      </c>
      <c r="T24" s="1024"/>
      <c r="U24" s="1024"/>
      <c r="V24" s="1025"/>
      <c r="W24" s="1023">
        <f>+$S24*$O24</f>
        <v>1600000</v>
      </c>
      <c r="X24" s="1024"/>
      <c r="Y24" s="1024"/>
      <c r="Z24" s="1025"/>
      <c r="AA24" s="1029">
        <v>0.1</v>
      </c>
      <c r="AB24" s="1030"/>
      <c r="AC24" s="1033"/>
      <c r="AD24" s="1034"/>
      <c r="AE24" s="1034"/>
      <c r="AF24" s="1034"/>
      <c r="AG24" s="1034"/>
      <c r="AH24" s="1035"/>
      <c r="AI24" s="356"/>
    </row>
    <row r="25" spans="1:35" ht="14.85" customHeight="1" x14ac:dyDescent="0.15">
      <c r="A25" s="1006"/>
      <c r="B25" s="1008"/>
      <c r="C25" s="1012"/>
      <c r="D25" s="1013"/>
      <c r="E25" s="1013"/>
      <c r="F25" s="1013"/>
      <c r="G25" s="1013"/>
      <c r="H25" s="1013"/>
      <c r="I25" s="1013"/>
      <c r="J25" s="1013"/>
      <c r="K25" s="1013"/>
      <c r="L25" s="1013"/>
      <c r="M25" s="1013"/>
      <c r="N25" s="1014"/>
      <c r="O25" s="1017"/>
      <c r="P25" s="1018"/>
      <c r="Q25" s="1021"/>
      <c r="R25" s="1022"/>
      <c r="S25" s="1026"/>
      <c r="T25" s="1027"/>
      <c r="U25" s="1027"/>
      <c r="V25" s="1028"/>
      <c r="W25" s="1026"/>
      <c r="X25" s="1027"/>
      <c r="Y25" s="1027"/>
      <c r="Z25" s="1028"/>
      <c r="AA25" s="1031"/>
      <c r="AB25" s="1032"/>
      <c r="AC25" s="1036"/>
      <c r="AD25" s="1037"/>
      <c r="AE25" s="1037"/>
      <c r="AF25" s="1037"/>
      <c r="AG25" s="1037"/>
      <c r="AH25" s="1038"/>
      <c r="AI25" s="356"/>
    </row>
    <row r="26" spans="1:35" ht="14.85" customHeight="1" x14ac:dyDescent="0.15">
      <c r="A26" s="1005">
        <v>10</v>
      </c>
      <c r="B26" s="1007">
        <v>30</v>
      </c>
      <c r="C26" s="1009" t="s">
        <v>127</v>
      </c>
      <c r="D26" s="1010"/>
      <c r="E26" s="1010"/>
      <c r="F26" s="1010"/>
      <c r="G26" s="1010"/>
      <c r="H26" s="1010"/>
      <c r="I26" s="1010"/>
      <c r="J26" s="1010"/>
      <c r="K26" s="1010"/>
      <c r="L26" s="1010"/>
      <c r="M26" s="1010"/>
      <c r="N26" s="1011"/>
      <c r="O26" s="1015">
        <v>100</v>
      </c>
      <c r="P26" s="1016"/>
      <c r="Q26" s="1019" t="s">
        <v>128</v>
      </c>
      <c r="R26" s="1020"/>
      <c r="S26" s="1023">
        <v>9000</v>
      </c>
      <c r="T26" s="1024"/>
      <c r="U26" s="1024"/>
      <c r="V26" s="1025"/>
      <c r="W26" s="1023">
        <f>+$S26*$O26</f>
        <v>900000</v>
      </c>
      <c r="X26" s="1024"/>
      <c r="Y26" s="1024"/>
      <c r="Z26" s="1025"/>
      <c r="AA26" s="1029">
        <v>0.1</v>
      </c>
      <c r="AB26" s="1030"/>
      <c r="AC26" s="1033"/>
      <c r="AD26" s="1034"/>
      <c r="AE26" s="1034"/>
      <c r="AF26" s="1034"/>
      <c r="AG26" s="1034"/>
      <c r="AH26" s="1035"/>
      <c r="AI26" s="356"/>
    </row>
    <row r="27" spans="1:35" ht="14.85" customHeight="1" x14ac:dyDescent="0.15">
      <c r="A27" s="1006"/>
      <c r="B27" s="1008"/>
      <c r="C27" s="1012"/>
      <c r="D27" s="1013"/>
      <c r="E27" s="1013"/>
      <c r="F27" s="1013"/>
      <c r="G27" s="1013"/>
      <c r="H27" s="1013"/>
      <c r="I27" s="1013"/>
      <c r="J27" s="1013"/>
      <c r="K27" s="1013"/>
      <c r="L27" s="1013"/>
      <c r="M27" s="1013"/>
      <c r="N27" s="1014"/>
      <c r="O27" s="1017"/>
      <c r="P27" s="1018"/>
      <c r="Q27" s="1021"/>
      <c r="R27" s="1022"/>
      <c r="S27" s="1026"/>
      <c r="T27" s="1027"/>
      <c r="U27" s="1027"/>
      <c r="V27" s="1028"/>
      <c r="W27" s="1026"/>
      <c r="X27" s="1027"/>
      <c r="Y27" s="1027"/>
      <c r="Z27" s="1028"/>
      <c r="AA27" s="1031"/>
      <c r="AB27" s="1032"/>
      <c r="AC27" s="1036"/>
      <c r="AD27" s="1037"/>
      <c r="AE27" s="1037"/>
      <c r="AF27" s="1037"/>
      <c r="AG27" s="1037"/>
      <c r="AH27" s="1038"/>
      <c r="AI27" s="356"/>
    </row>
    <row r="28" spans="1:35" ht="14.85" customHeight="1" x14ac:dyDescent="0.15">
      <c r="A28" s="1007">
        <v>10</v>
      </c>
      <c r="B28" s="1007">
        <v>30</v>
      </c>
      <c r="C28" s="1009" t="s">
        <v>124</v>
      </c>
      <c r="D28" s="1010"/>
      <c r="E28" s="1010"/>
      <c r="F28" s="1010"/>
      <c r="G28" s="1010"/>
      <c r="H28" s="1010"/>
      <c r="I28" s="1010"/>
      <c r="J28" s="1010"/>
      <c r="K28" s="1010"/>
      <c r="L28" s="1010"/>
      <c r="M28" s="1010"/>
      <c r="N28" s="1011"/>
      <c r="O28" s="1015">
        <v>1</v>
      </c>
      <c r="P28" s="1016"/>
      <c r="Q28" s="1019" t="s">
        <v>82</v>
      </c>
      <c r="R28" s="1020"/>
      <c r="S28" s="1023">
        <v>15000</v>
      </c>
      <c r="T28" s="1024"/>
      <c r="U28" s="1024"/>
      <c r="V28" s="1025"/>
      <c r="W28" s="1023">
        <f>+$S28*$O28</f>
        <v>15000</v>
      </c>
      <c r="X28" s="1024"/>
      <c r="Y28" s="1024"/>
      <c r="Z28" s="1025"/>
      <c r="AA28" s="1029">
        <v>0.08</v>
      </c>
      <c r="AB28" s="1030"/>
      <c r="AC28" s="1033"/>
      <c r="AD28" s="1034"/>
      <c r="AE28" s="1034"/>
      <c r="AF28" s="1034"/>
      <c r="AG28" s="1034"/>
      <c r="AH28" s="1035"/>
      <c r="AI28" s="356"/>
    </row>
    <row r="29" spans="1:35" ht="14.85" customHeight="1" x14ac:dyDescent="0.15">
      <c r="A29" s="1008"/>
      <c r="B29" s="1008"/>
      <c r="C29" s="1012"/>
      <c r="D29" s="1013"/>
      <c r="E29" s="1013"/>
      <c r="F29" s="1013"/>
      <c r="G29" s="1013"/>
      <c r="H29" s="1013"/>
      <c r="I29" s="1013"/>
      <c r="J29" s="1013"/>
      <c r="K29" s="1013"/>
      <c r="L29" s="1013"/>
      <c r="M29" s="1013"/>
      <c r="N29" s="1014"/>
      <c r="O29" s="1017"/>
      <c r="P29" s="1018"/>
      <c r="Q29" s="1021"/>
      <c r="R29" s="1022"/>
      <c r="S29" s="1026"/>
      <c r="T29" s="1027"/>
      <c r="U29" s="1027"/>
      <c r="V29" s="1028"/>
      <c r="W29" s="1026"/>
      <c r="X29" s="1027"/>
      <c r="Y29" s="1027"/>
      <c r="Z29" s="1028"/>
      <c r="AA29" s="1031"/>
      <c r="AB29" s="1032"/>
      <c r="AC29" s="1036"/>
      <c r="AD29" s="1037"/>
      <c r="AE29" s="1037"/>
      <c r="AF29" s="1037"/>
      <c r="AG29" s="1037"/>
      <c r="AH29" s="1038"/>
      <c r="AI29" s="356"/>
    </row>
    <row r="30" spans="1:35" ht="14.85" customHeight="1" x14ac:dyDescent="0.15">
      <c r="A30" s="1005">
        <v>10</v>
      </c>
      <c r="B30" s="1007">
        <v>30</v>
      </c>
      <c r="C30" s="1009" t="s">
        <v>125</v>
      </c>
      <c r="D30" s="1010"/>
      <c r="E30" s="1010"/>
      <c r="F30" s="1010"/>
      <c r="G30" s="1010"/>
      <c r="H30" s="1010"/>
      <c r="I30" s="1010"/>
      <c r="J30" s="1010"/>
      <c r="K30" s="1010"/>
      <c r="L30" s="1010"/>
      <c r="M30" s="1010"/>
      <c r="N30" s="1011"/>
      <c r="O30" s="1015">
        <v>1</v>
      </c>
      <c r="P30" s="1016"/>
      <c r="Q30" s="1019" t="s">
        <v>82</v>
      </c>
      <c r="R30" s="1020"/>
      <c r="S30" s="1023">
        <v>4000</v>
      </c>
      <c r="T30" s="1024"/>
      <c r="U30" s="1024"/>
      <c r="V30" s="1025"/>
      <c r="W30" s="1023">
        <f>+$S30*$O30</f>
        <v>4000</v>
      </c>
      <c r="X30" s="1024"/>
      <c r="Y30" s="1024"/>
      <c r="Z30" s="1025"/>
      <c r="AA30" s="1039" t="s">
        <v>97</v>
      </c>
      <c r="AB30" s="1040"/>
      <c r="AC30" s="1033"/>
      <c r="AD30" s="1034"/>
      <c r="AE30" s="1034"/>
      <c r="AF30" s="1034"/>
      <c r="AG30" s="1034"/>
      <c r="AH30" s="1035"/>
      <c r="AI30" s="356"/>
    </row>
    <row r="31" spans="1:35" ht="14.85" customHeight="1" x14ac:dyDescent="0.15">
      <c r="A31" s="1006"/>
      <c r="B31" s="1008"/>
      <c r="C31" s="1012"/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4"/>
      <c r="O31" s="1017"/>
      <c r="P31" s="1018"/>
      <c r="Q31" s="1021"/>
      <c r="R31" s="1022"/>
      <c r="S31" s="1026"/>
      <c r="T31" s="1027"/>
      <c r="U31" s="1027"/>
      <c r="V31" s="1028"/>
      <c r="W31" s="1026"/>
      <c r="X31" s="1027"/>
      <c r="Y31" s="1027"/>
      <c r="Z31" s="1028"/>
      <c r="AA31" s="1041"/>
      <c r="AB31" s="1042"/>
      <c r="AC31" s="1036"/>
      <c r="AD31" s="1037"/>
      <c r="AE31" s="1037"/>
      <c r="AF31" s="1037"/>
      <c r="AG31" s="1037"/>
      <c r="AH31" s="1038"/>
      <c r="AI31" s="356"/>
    </row>
    <row r="32" spans="1:35" ht="14.85" customHeight="1" x14ac:dyDescent="0.15">
      <c r="A32" s="1007"/>
      <c r="B32" s="1007"/>
      <c r="C32" s="1009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1"/>
      <c r="O32" s="1015"/>
      <c r="P32" s="1016"/>
      <c r="Q32" s="1043"/>
      <c r="R32" s="1044"/>
      <c r="S32" s="1023"/>
      <c r="T32" s="1024"/>
      <c r="U32" s="1024"/>
      <c r="V32" s="1025"/>
      <c r="W32" s="1023">
        <f>+$S32*$O32</f>
        <v>0</v>
      </c>
      <c r="X32" s="1024"/>
      <c r="Y32" s="1024"/>
      <c r="Z32" s="1025"/>
      <c r="AA32" s="1047" t="s">
        <v>129</v>
      </c>
      <c r="AB32" s="1048"/>
      <c r="AC32" s="1051"/>
      <c r="AD32" s="1052"/>
      <c r="AE32" s="1052"/>
      <c r="AF32" s="1052"/>
      <c r="AG32" s="1052"/>
      <c r="AH32" s="1053"/>
      <c r="AI32" s="358"/>
    </row>
    <row r="33" spans="1:35" ht="14.85" customHeight="1" x14ac:dyDescent="0.15">
      <c r="A33" s="1008"/>
      <c r="B33" s="1008"/>
      <c r="C33" s="1012"/>
      <c r="D33" s="1013"/>
      <c r="E33" s="1013"/>
      <c r="F33" s="1013"/>
      <c r="G33" s="1013"/>
      <c r="H33" s="1013"/>
      <c r="I33" s="1013"/>
      <c r="J33" s="1013"/>
      <c r="K33" s="1013"/>
      <c r="L33" s="1013"/>
      <c r="M33" s="1013"/>
      <c r="N33" s="1014"/>
      <c r="O33" s="1017"/>
      <c r="P33" s="1018"/>
      <c r="Q33" s="1045"/>
      <c r="R33" s="1046"/>
      <c r="S33" s="1026"/>
      <c r="T33" s="1027"/>
      <c r="U33" s="1027"/>
      <c r="V33" s="1028"/>
      <c r="W33" s="1026"/>
      <c r="X33" s="1027"/>
      <c r="Y33" s="1027"/>
      <c r="Z33" s="1028"/>
      <c r="AA33" s="1049"/>
      <c r="AB33" s="1050"/>
      <c r="AC33" s="1054"/>
      <c r="AD33" s="1055"/>
      <c r="AE33" s="1055"/>
      <c r="AF33" s="1055"/>
      <c r="AG33" s="1055"/>
      <c r="AH33" s="1056"/>
      <c r="AI33" s="358"/>
    </row>
    <row r="34" spans="1:35" ht="9.9499999999999993" customHeight="1" x14ac:dyDescent="0.15">
      <c r="A34" s="359"/>
      <c r="B34" s="359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1"/>
      <c r="P34" s="361"/>
      <c r="Q34" s="362"/>
      <c r="R34" s="363"/>
      <c r="S34" s="364"/>
      <c r="T34" s="364"/>
      <c r="U34" s="364"/>
      <c r="V34" s="364"/>
      <c r="W34" s="365"/>
      <c r="X34" s="365"/>
      <c r="Y34" s="365"/>
      <c r="Z34" s="365"/>
      <c r="AA34" s="366"/>
      <c r="AB34" s="366"/>
      <c r="AC34" s="367"/>
      <c r="AD34" s="367"/>
      <c r="AE34" s="367"/>
      <c r="AF34" s="367"/>
      <c r="AG34" s="357"/>
      <c r="AH34" s="357"/>
      <c r="AI34" s="358"/>
    </row>
    <row r="35" spans="1:35" ht="20.100000000000001" customHeight="1" x14ac:dyDescent="0.15">
      <c r="A35" s="352"/>
      <c r="B35" s="301"/>
      <c r="C35" s="352"/>
      <c r="D35" s="301"/>
      <c r="E35" s="301"/>
      <c r="F35" s="352"/>
      <c r="G35" s="301"/>
      <c r="H35" s="352"/>
      <c r="I35" s="301"/>
      <c r="J35" s="301"/>
      <c r="K35" s="368"/>
      <c r="L35" s="368"/>
      <c r="M35" s="368"/>
      <c r="N35" s="368"/>
      <c r="O35" s="301"/>
      <c r="P35" s="301"/>
      <c r="Q35" s="301"/>
      <c r="R35" s="301"/>
      <c r="S35" s="1070"/>
      <c r="T35" s="1071"/>
      <c r="U35" s="1071"/>
      <c r="V35" s="1072"/>
      <c r="W35" s="369" t="s">
        <v>80</v>
      </c>
      <c r="X35" s="370"/>
      <c r="Y35" s="370"/>
      <c r="Z35" s="370"/>
      <c r="AA35" s="371" t="s">
        <v>35</v>
      </c>
      <c r="AB35" s="372"/>
      <c r="AC35" s="372"/>
      <c r="AD35" s="373"/>
      <c r="AE35" s="369" t="s">
        <v>87</v>
      </c>
      <c r="AF35" s="370"/>
      <c r="AG35" s="374"/>
      <c r="AH35" s="375"/>
    </row>
    <row r="36" spans="1:35" ht="20.100000000000001" customHeight="1" x14ac:dyDescent="0.15">
      <c r="A36" s="376"/>
      <c r="B36" s="376"/>
      <c r="C36" s="376"/>
      <c r="D36" s="301"/>
      <c r="E36" s="301"/>
      <c r="F36" s="301"/>
      <c r="G36" s="301"/>
      <c r="H36" s="301"/>
      <c r="I36" s="301"/>
      <c r="J36" s="301"/>
      <c r="K36" s="352"/>
      <c r="L36" s="301"/>
      <c r="M36" s="352"/>
      <c r="N36" s="301"/>
      <c r="O36" s="377"/>
      <c r="P36" s="377"/>
      <c r="Q36" s="377"/>
      <c r="R36" s="377"/>
      <c r="S36" s="1073" t="s">
        <v>85</v>
      </c>
      <c r="T36" s="1074"/>
      <c r="U36" s="1074"/>
      <c r="V36" s="1075"/>
      <c r="W36" s="1076">
        <f>SUMIF($AA$22:$AB$33,10%,$W$22:$Z$33)</f>
        <v>902500000</v>
      </c>
      <c r="X36" s="1077"/>
      <c r="Y36" s="1077"/>
      <c r="Z36" s="1078"/>
      <c r="AA36" s="1076">
        <f>ROUND(SUMIF($AA$22:$AB$33,10%,$W$22:$Z$33)*10%,0)</f>
        <v>90250000</v>
      </c>
      <c r="AB36" s="1077"/>
      <c r="AC36" s="1077"/>
      <c r="AD36" s="1078"/>
      <c r="AE36" s="1076">
        <f>+$W$36+$AA$36</f>
        <v>992750000</v>
      </c>
      <c r="AF36" s="1077"/>
      <c r="AG36" s="1077"/>
      <c r="AH36" s="1078"/>
    </row>
    <row r="37" spans="1:35" ht="20.100000000000001" customHeight="1" x14ac:dyDescent="0.15">
      <c r="A37" s="378"/>
      <c r="B37" s="379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77"/>
      <c r="P37" s="377"/>
      <c r="Q37" s="377"/>
      <c r="R37" s="377"/>
      <c r="S37" s="1079" t="s">
        <v>86</v>
      </c>
      <c r="T37" s="1080"/>
      <c r="U37" s="1080"/>
      <c r="V37" s="1081"/>
      <c r="W37" s="1076">
        <f>SUMIF($AA$22:$AB$33,8%,$W$22:$Z$33)</f>
        <v>15000</v>
      </c>
      <c r="X37" s="1077"/>
      <c r="Y37" s="1077"/>
      <c r="Z37" s="1078"/>
      <c r="AA37" s="1076">
        <f>ROUND(SUMIF($AA$22:$AB$33,8%,$W$22:$Z$33)*8%,0)</f>
        <v>1200</v>
      </c>
      <c r="AB37" s="1077"/>
      <c r="AC37" s="1077"/>
      <c r="AD37" s="1078"/>
      <c r="AE37" s="1076">
        <f>+$W$37+$AA$37</f>
        <v>16200</v>
      </c>
      <c r="AF37" s="1077"/>
      <c r="AG37" s="1077"/>
      <c r="AH37" s="1078"/>
    </row>
    <row r="38" spans="1:35" ht="20.100000000000001" customHeight="1" thickBot="1" x14ac:dyDescent="0.2">
      <c r="A38" s="378"/>
      <c r="B38" s="381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77"/>
      <c r="P38" s="377"/>
      <c r="Q38" s="377"/>
      <c r="R38" s="377"/>
      <c r="S38" s="1057" t="s">
        <v>84</v>
      </c>
      <c r="T38" s="1058"/>
      <c r="U38" s="1058"/>
      <c r="V38" s="1059"/>
      <c r="W38" s="1060">
        <f>SUMIF($AA$22:$AB$33,"非",$W$22:$Z$33)</f>
        <v>4000</v>
      </c>
      <c r="X38" s="1061"/>
      <c r="Y38" s="1061"/>
      <c r="Z38" s="1062"/>
      <c r="AA38" s="1060">
        <v>0</v>
      </c>
      <c r="AB38" s="1061"/>
      <c r="AC38" s="1061"/>
      <c r="AD38" s="1062"/>
      <c r="AE38" s="1060">
        <f>+$W$38+$AA$38</f>
        <v>4000</v>
      </c>
      <c r="AF38" s="1061"/>
      <c r="AG38" s="1061"/>
      <c r="AH38" s="1062"/>
    </row>
    <row r="39" spans="1:35" ht="20.100000000000001" customHeight="1" thickBot="1" x14ac:dyDescent="0.2">
      <c r="A39" s="378"/>
      <c r="B39" s="381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77"/>
      <c r="P39" s="377"/>
      <c r="Q39" s="377"/>
      <c r="R39" s="377"/>
      <c r="S39" s="1063" t="s">
        <v>113</v>
      </c>
      <c r="T39" s="1064"/>
      <c r="U39" s="1064"/>
      <c r="V39" s="1065"/>
      <c r="W39" s="1066">
        <f>SUM(W36:Z38)</f>
        <v>902519000</v>
      </c>
      <c r="X39" s="1067"/>
      <c r="Y39" s="1067"/>
      <c r="Z39" s="1068"/>
      <c r="AA39" s="1066">
        <f>SUM(AA36:AD38)</f>
        <v>90251200</v>
      </c>
      <c r="AB39" s="1067"/>
      <c r="AC39" s="1067"/>
      <c r="AD39" s="1068"/>
      <c r="AE39" s="1066">
        <f>SUM(AE36:AH38)</f>
        <v>992770200</v>
      </c>
      <c r="AF39" s="1067"/>
      <c r="AG39" s="1067"/>
      <c r="AH39" s="1069"/>
    </row>
    <row r="40" spans="1:35" ht="15" customHeight="1" x14ac:dyDescent="0.15">
      <c r="A40" s="378"/>
      <c r="B40" s="379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77"/>
      <c r="P40" s="377"/>
      <c r="Q40" s="377"/>
      <c r="R40" s="377"/>
      <c r="S40" s="382"/>
      <c r="T40" s="382"/>
      <c r="U40" s="382"/>
      <c r="V40" s="382"/>
      <c r="W40" s="383"/>
      <c r="X40" s="383"/>
      <c r="Y40" s="383"/>
      <c r="Z40" s="383"/>
      <c r="AA40" s="383"/>
      <c r="AB40" s="383"/>
      <c r="AC40" s="383"/>
      <c r="AD40" s="1082" t="s">
        <v>112</v>
      </c>
      <c r="AE40" s="1082"/>
      <c r="AF40" s="1082"/>
      <c r="AG40" s="1082"/>
      <c r="AH40" s="1082"/>
    </row>
  </sheetData>
  <sheetProtection sheet="1" objects="1" scenarios="1"/>
  <mergeCells count="98">
    <mergeCell ref="AD40:AH40"/>
    <mergeCell ref="S39:V39"/>
    <mergeCell ref="W39:Z39"/>
    <mergeCell ref="AA39:AD39"/>
    <mergeCell ref="AE39:AH39"/>
    <mergeCell ref="S35:V35"/>
    <mergeCell ref="S36:V36"/>
    <mergeCell ref="W36:Z36"/>
    <mergeCell ref="AA36:AD36"/>
    <mergeCell ref="AE36:AH36"/>
    <mergeCell ref="S37:V37"/>
    <mergeCell ref="W37:Z37"/>
    <mergeCell ref="AA37:AD37"/>
    <mergeCell ref="AE37:AH37"/>
    <mergeCell ref="S32:V33"/>
    <mergeCell ref="W32:Z33"/>
    <mergeCell ref="AA32:AB33"/>
    <mergeCell ref="AC32:AH33"/>
    <mergeCell ref="S38:V38"/>
    <mergeCell ref="W38:Z38"/>
    <mergeCell ref="AA38:AD38"/>
    <mergeCell ref="AE38:AH38"/>
    <mergeCell ref="A32:A33"/>
    <mergeCell ref="B32:B33"/>
    <mergeCell ref="C32:N33"/>
    <mergeCell ref="O32:P33"/>
    <mergeCell ref="Q32:R33"/>
    <mergeCell ref="AA28:AB29"/>
    <mergeCell ref="AC28:AH29"/>
    <mergeCell ref="A30:A31"/>
    <mergeCell ref="B30:B31"/>
    <mergeCell ref="C30:N31"/>
    <mergeCell ref="O30:P31"/>
    <mergeCell ref="Q30:R31"/>
    <mergeCell ref="S30:V31"/>
    <mergeCell ref="W30:Z31"/>
    <mergeCell ref="AA30:AB31"/>
    <mergeCell ref="AC30:AH31"/>
    <mergeCell ref="W26:Z27"/>
    <mergeCell ref="AA26:AB27"/>
    <mergeCell ref="AC26:AH27"/>
    <mergeCell ref="A28:A29"/>
    <mergeCell ref="B28:B29"/>
    <mergeCell ref="C28:N29"/>
    <mergeCell ref="O28:P29"/>
    <mergeCell ref="Q28:R29"/>
    <mergeCell ref="S28:V29"/>
    <mergeCell ref="W28:Z29"/>
    <mergeCell ref="A26:A27"/>
    <mergeCell ref="B26:B27"/>
    <mergeCell ref="C26:N27"/>
    <mergeCell ref="O26:P27"/>
    <mergeCell ref="Q26:R27"/>
    <mergeCell ref="S26:V27"/>
    <mergeCell ref="S22:V23"/>
    <mergeCell ref="W22:Z23"/>
    <mergeCell ref="AA22:AB23"/>
    <mergeCell ref="AC22:AH23"/>
    <mergeCell ref="A24:A25"/>
    <mergeCell ref="B24:B25"/>
    <mergeCell ref="C24:N25"/>
    <mergeCell ref="O24:P25"/>
    <mergeCell ref="Q24:R25"/>
    <mergeCell ref="S24:V25"/>
    <mergeCell ref="W24:Z25"/>
    <mergeCell ref="AA24:AB25"/>
    <mergeCell ref="AC24:AH25"/>
    <mergeCell ref="A22:A23"/>
    <mergeCell ref="B22:B23"/>
    <mergeCell ref="C22:N23"/>
    <mergeCell ref="O22:P23"/>
    <mergeCell ref="Q22:R23"/>
    <mergeCell ref="E17:L18"/>
    <mergeCell ref="Y18:AB18"/>
    <mergeCell ref="AE18:AH18"/>
    <mergeCell ref="A20:A21"/>
    <mergeCell ref="B20:B21"/>
    <mergeCell ref="C20:N21"/>
    <mergeCell ref="O20:P21"/>
    <mergeCell ref="Q20:R21"/>
    <mergeCell ref="S20:V21"/>
    <mergeCell ref="W20:Z21"/>
    <mergeCell ref="AA20:AB21"/>
    <mergeCell ref="AC20:AH21"/>
    <mergeCell ref="E13:L14"/>
    <mergeCell ref="Z14:AH15"/>
    <mergeCell ref="Z7:AA7"/>
    <mergeCell ref="AC7:AD7"/>
    <mergeCell ref="AF7:AG7"/>
    <mergeCell ref="B8:K9"/>
    <mergeCell ref="W8:Z9"/>
    <mergeCell ref="AA8:AH9"/>
    <mergeCell ref="M5:V6"/>
    <mergeCell ref="W5:Z6"/>
    <mergeCell ref="W10:Z11"/>
    <mergeCell ref="AA10:AH11"/>
    <mergeCell ref="E11:L12"/>
    <mergeCell ref="Z12:AH12"/>
  </mergeCells>
  <phoneticPr fontId="2"/>
  <dataValidations count="3">
    <dataValidation type="list" allowBlank="1" showInputMessage="1" showErrorMessage="1" sqref="AA34:AB34" xr:uid="{CE2A7D80-F1DB-4912-89E4-3A2557E2BAC9}">
      <formula1>"10%,8%,非"</formula1>
    </dataValidation>
    <dataValidation type="list" allowBlank="1" showInputMessage="1" showErrorMessage="1" sqref="AA22:AB33" xr:uid="{21FC3323-213E-44C3-86BB-B9A2C4A06B78}">
      <formula1>"10%,8%,非,　,"</formula1>
    </dataValidation>
    <dataValidation type="list" allowBlank="1" showInputMessage="1" showErrorMessage="1" sqref="W5:Z6" xr:uid="{20D1BD49-4F85-4628-8675-C6EFCAC17698}">
      <formula1>"　,【再発行】"</formula1>
    </dataValidation>
  </dataValidations>
  <printOptions horizontalCentered="1" verticalCentered="1"/>
  <pageMargins left="0.39370078740157483" right="0.39370078740157483" top="0.15748031496062992" bottom="0" header="0.31496062992125984" footer="0.31496062992125984"/>
  <pageSetup paperSize="9" scale="92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2B905BCB-9CB8-477F-B3BB-4B0A3CCE45D9}">
          <x14:formula1>
            <xm:f>リスト!$A$2:$A$9</xm:f>
          </x14:formula1>
          <xm:sqref>B8:K9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85E9-9893-4A1B-83B7-8FB4B738D8E2}">
  <dimension ref="A1:AI108"/>
  <sheetViews>
    <sheetView view="pageBreakPreview" topLeftCell="A10" zoomScaleNormal="100" zoomScaleSheetLayoutView="100" workbookViewId="0">
      <selection activeCell="W1" sqref="W1:Z2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2"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1099" t="s">
        <v>92</v>
      </c>
      <c r="N1" s="1099"/>
      <c r="O1" s="1099"/>
      <c r="P1" s="1099"/>
      <c r="Q1" s="1099"/>
      <c r="R1" s="1099"/>
      <c r="S1" s="1099"/>
      <c r="T1" s="1099"/>
      <c r="U1" s="1099"/>
      <c r="V1" s="1099"/>
      <c r="W1" s="1101" t="s">
        <v>132</v>
      </c>
      <c r="X1" s="1101"/>
      <c r="Y1" s="1101"/>
      <c r="Z1" s="1101"/>
      <c r="AA1" s="236"/>
      <c r="AB1" s="236"/>
      <c r="AC1" s="236"/>
      <c r="AD1" s="236"/>
      <c r="AE1" s="236"/>
      <c r="AF1" s="236"/>
      <c r="AG1" s="236"/>
      <c r="AH1" s="236"/>
    </row>
    <row r="2" spans="1:34" ht="14.85" customHeight="1" x14ac:dyDescent="0.2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101"/>
      <c r="X2" s="1101"/>
      <c r="Y2" s="1101"/>
      <c r="Z2" s="1101"/>
      <c r="AA2" s="236"/>
      <c r="AB2" s="236"/>
      <c r="AC2" s="236"/>
      <c r="AD2" s="236"/>
      <c r="AE2" s="236"/>
      <c r="AF2" s="236"/>
      <c r="AG2" s="236"/>
      <c r="AH2" s="236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545" t="s">
        <v>91</v>
      </c>
      <c r="X6" s="546"/>
      <c r="Y6" s="546"/>
      <c r="Z6" s="547"/>
      <c r="AA6" s="773">
        <v>1234567890123</v>
      </c>
      <c r="AB6" s="773"/>
      <c r="AC6" s="773"/>
      <c r="AD6" s="773"/>
      <c r="AE6" s="773"/>
      <c r="AF6" s="773"/>
      <c r="AG6" s="773"/>
      <c r="AH6" s="774"/>
    </row>
    <row r="7" spans="1:34" ht="14.85" customHeight="1" x14ac:dyDescent="0.15">
      <c r="A7" s="179" t="s">
        <v>60</v>
      </c>
      <c r="B7" s="124"/>
      <c r="C7" s="125"/>
      <c r="D7" s="125"/>
      <c r="E7" s="505" t="s">
        <v>49</v>
      </c>
      <c r="F7" s="505"/>
      <c r="G7" s="505"/>
      <c r="H7" s="505"/>
      <c r="I7" s="505"/>
      <c r="J7" s="505"/>
      <c r="K7" s="505"/>
      <c r="L7" s="506"/>
      <c r="M7" s="2"/>
      <c r="N7" s="122"/>
      <c r="O7" s="130"/>
      <c r="P7" s="130"/>
      <c r="Q7" s="130"/>
      <c r="R7" s="130"/>
      <c r="T7" s="9"/>
      <c r="V7" s="96"/>
      <c r="W7" s="548"/>
      <c r="X7" s="549"/>
      <c r="Y7" s="549"/>
      <c r="Z7" s="550"/>
      <c r="AA7" s="775"/>
      <c r="AB7" s="775"/>
      <c r="AC7" s="775"/>
      <c r="AD7" s="775"/>
      <c r="AE7" s="775"/>
      <c r="AF7" s="775"/>
      <c r="AG7" s="775"/>
      <c r="AH7" s="776"/>
    </row>
    <row r="8" spans="1:34" ht="14.85" customHeight="1" x14ac:dyDescent="0.15">
      <c r="A8" s="149"/>
      <c r="B8" s="121"/>
      <c r="C8" s="127"/>
      <c r="D8" s="127"/>
      <c r="E8" s="507"/>
      <c r="F8" s="507"/>
      <c r="G8" s="507"/>
      <c r="H8" s="507"/>
      <c r="I8" s="507"/>
      <c r="J8" s="507"/>
      <c r="K8" s="507"/>
      <c r="L8" s="508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799" t="s">
        <v>131</v>
      </c>
      <c r="AA10" s="799"/>
      <c r="AB10" s="799"/>
      <c r="AC10" s="799"/>
      <c r="AD10" s="799"/>
      <c r="AE10" s="799"/>
      <c r="AF10" s="799"/>
      <c r="AG10" s="799"/>
      <c r="AH10" s="800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799"/>
      <c r="AA11" s="799"/>
      <c r="AB11" s="799"/>
      <c r="AC11" s="799"/>
      <c r="AD11" s="799"/>
      <c r="AE11" s="799"/>
      <c r="AF11" s="799"/>
      <c r="AG11" s="799"/>
      <c r="AH11" s="800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+$AE$35</f>
        <v>992770200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252"/>
      <c r="B15" s="141"/>
      <c r="C15" s="141"/>
      <c r="D15" s="142"/>
      <c r="E15" s="249"/>
      <c r="F15" s="249"/>
      <c r="G15" s="249"/>
      <c r="H15" s="249"/>
      <c r="I15" s="249"/>
      <c r="J15" s="249"/>
      <c r="K15" s="249"/>
      <c r="L15" s="249"/>
      <c r="M15" s="2"/>
      <c r="N15" s="129"/>
      <c r="P15" s="130"/>
      <c r="Q15" s="130"/>
      <c r="R15" s="130"/>
      <c r="T15" s="130"/>
      <c r="W15" s="156"/>
      <c r="X15" s="9"/>
      <c r="Y15" s="20"/>
      <c r="Z15" s="20"/>
      <c r="AA15" s="20"/>
      <c r="AB15" s="20"/>
      <c r="AE15" s="250"/>
      <c r="AF15" s="250"/>
      <c r="AG15" s="250"/>
      <c r="AH15" s="251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53" t="s">
        <v>81</v>
      </c>
      <c r="AB16" s="754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55"/>
      <c r="AB17" s="756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30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1093">
        <v>900000000</v>
      </c>
      <c r="T18" s="1094"/>
      <c r="U18" s="1094"/>
      <c r="V18" s="1095"/>
      <c r="W18" s="1093">
        <f>+$S18*$O18</f>
        <v>900000000</v>
      </c>
      <c r="X18" s="1094"/>
      <c r="Y18" s="1094"/>
      <c r="Z18" s="1095"/>
      <c r="AA18" s="601">
        <v>0.1</v>
      </c>
      <c r="AB18" s="757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1096"/>
      <c r="T19" s="1097"/>
      <c r="U19" s="1097"/>
      <c r="V19" s="1098"/>
      <c r="W19" s="1096"/>
      <c r="X19" s="1097"/>
      <c r="Y19" s="1097"/>
      <c r="Z19" s="1098"/>
      <c r="AA19" s="758"/>
      <c r="AB19" s="759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30</v>
      </c>
      <c r="C20" s="625" t="s">
        <v>126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1093">
        <v>1600000</v>
      </c>
      <c r="T20" s="1094"/>
      <c r="U20" s="1094"/>
      <c r="V20" s="1095"/>
      <c r="W20" s="1093">
        <f>+$S20*$O20</f>
        <v>1600000</v>
      </c>
      <c r="X20" s="1094"/>
      <c r="Y20" s="1094"/>
      <c r="Z20" s="1095"/>
      <c r="AA20" s="601">
        <v>0.1</v>
      </c>
      <c r="AB20" s="757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1096"/>
      <c r="T21" s="1097"/>
      <c r="U21" s="1097"/>
      <c r="V21" s="1098"/>
      <c r="W21" s="1096"/>
      <c r="X21" s="1097"/>
      <c r="Y21" s="1097"/>
      <c r="Z21" s="1098"/>
      <c r="AA21" s="758"/>
      <c r="AB21" s="759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30</v>
      </c>
      <c r="C22" s="625" t="s">
        <v>127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100</v>
      </c>
      <c r="P22" s="588"/>
      <c r="Q22" s="591" t="s">
        <v>128</v>
      </c>
      <c r="R22" s="592"/>
      <c r="S22" s="1093">
        <v>9000</v>
      </c>
      <c r="T22" s="1094"/>
      <c r="U22" s="1094"/>
      <c r="V22" s="1095"/>
      <c r="W22" s="1093">
        <f>+$S22*$O22</f>
        <v>900000</v>
      </c>
      <c r="X22" s="1094"/>
      <c r="Y22" s="1094"/>
      <c r="Z22" s="1095"/>
      <c r="AA22" s="601">
        <v>0.1</v>
      </c>
      <c r="AB22" s="757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1096"/>
      <c r="T23" s="1097"/>
      <c r="U23" s="1097"/>
      <c r="V23" s="1098"/>
      <c r="W23" s="1096"/>
      <c r="X23" s="1097"/>
      <c r="Y23" s="1097"/>
      <c r="Z23" s="1098"/>
      <c r="AA23" s="758"/>
      <c r="AB23" s="759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30</v>
      </c>
      <c r="C24" s="625" t="s">
        <v>124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1093">
        <v>15000</v>
      </c>
      <c r="T24" s="1094"/>
      <c r="U24" s="1094"/>
      <c r="V24" s="1095"/>
      <c r="W24" s="1093">
        <f>+$S24*$O24</f>
        <v>15000</v>
      </c>
      <c r="X24" s="1094"/>
      <c r="Y24" s="1094"/>
      <c r="Z24" s="1095"/>
      <c r="AA24" s="601">
        <v>0.08</v>
      </c>
      <c r="AB24" s="757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1096"/>
      <c r="T25" s="1097"/>
      <c r="U25" s="1097"/>
      <c r="V25" s="1098"/>
      <c r="W25" s="1096"/>
      <c r="X25" s="1097"/>
      <c r="Y25" s="1097"/>
      <c r="Z25" s="1098"/>
      <c r="AA25" s="758"/>
      <c r="AB25" s="759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30</v>
      </c>
      <c r="C26" s="625" t="s">
        <v>125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82</v>
      </c>
      <c r="R26" s="592"/>
      <c r="S26" s="1093">
        <v>4000</v>
      </c>
      <c r="T26" s="1094"/>
      <c r="U26" s="1094"/>
      <c r="V26" s="1095"/>
      <c r="W26" s="1093">
        <f>+$S26*$O26</f>
        <v>4000</v>
      </c>
      <c r="X26" s="1094"/>
      <c r="Y26" s="1094"/>
      <c r="Z26" s="1095"/>
      <c r="AA26" s="605" t="s">
        <v>97</v>
      </c>
      <c r="AB26" s="606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1096"/>
      <c r="T27" s="1097"/>
      <c r="U27" s="1097"/>
      <c r="V27" s="1098"/>
      <c r="W27" s="1096"/>
      <c r="X27" s="1097"/>
      <c r="Y27" s="1097"/>
      <c r="Z27" s="1098"/>
      <c r="AA27" s="607"/>
      <c r="AB27" s="608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/>
      <c r="B28" s="623"/>
      <c r="C28" s="625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/>
      <c r="P28" s="588"/>
      <c r="Q28" s="609"/>
      <c r="R28" s="610"/>
      <c r="S28" s="1093"/>
      <c r="T28" s="1094"/>
      <c r="U28" s="1094"/>
      <c r="V28" s="1095"/>
      <c r="W28" s="1093">
        <f>+$S28*$O28</f>
        <v>0</v>
      </c>
      <c r="X28" s="1094"/>
      <c r="Y28" s="1094"/>
      <c r="Z28" s="1095"/>
      <c r="AA28" s="619" t="s">
        <v>129</v>
      </c>
      <c r="AB28" s="620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1096"/>
      <c r="T29" s="1097"/>
      <c r="U29" s="1097"/>
      <c r="V29" s="1098"/>
      <c r="W29" s="1096"/>
      <c r="X29" s="1097"/>
      <c r="Y29" s="1097"/>
      <c r="Z29" s="1098"/>
      <c r="AA29" s="621"/>
      <c r="AB29" s="622"/>
      <c r="AC29" s="788"/>
      <c r="AD29" s="789"/>
      <c r="AE29" s="789"/>
      <c r="AF29" s="789"/>
      <c r="AG29" s="789"/>
      <c r="AH29" s="790"/>
      <c r="AI29" s="242"/>
    </row>
    <row r="30" spans="1:35" s="207" customFormat="1" ht="9.9499999999999993" customHeight="1" x14ac:dyDescent="0.15">
      <c r="A30" s="253"/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5"/>
      <c r="P30" s="255"/>
      <c r="Q30" s="256"/>
      <c r="R30" s="260"/>
      <c r="S30" s="243"/>
      <c r="T30" s="243"/>
      <c r="U30" s="243"/>
      <c r="V30" s="243"/>
      <c r="W30" s="287"/>
      <c r="X30" s="287"/>
      <c r="Y30" s="287"/>
      <c r="Z30" s="287"/>
      <c r="AA30" s="288"/>
      <c r="AB30" s="288"/>
      <c r="AC30" s="289"/>
      <c r="AD30" s="289"/>
      <c r="AE30" s="289"/>
      <c r="AF30" s="289"/>
      <c r="AG30" s="244"/>
      <c r="AH30" s="244"/>
      <c r="AI30" s="242"/>
    </row>
    <row r="31" spans="1:35" ht="20.100000000000001" customHeight="1" x14ac:dyDescent="0.15">
      <c r="A31" s="20"/>
      <c r="B31" s="2"/>
      <c r="C31" s="20"/>
      <c r="D31" s="2"/>
      <c r="E31" s="2"/>
      <c r="F31" s="20"/>
      <c r="G31" s="2"/>
      <c r="H31" s="20"/>
      <c r="I31" s="2"/>
      <c r="J31" s="2"/>
      <c r="K31" s="17"/>
      <c r="L31" s="17"/>
      <c r="M31" s="17"/>
      <c r="N31" s="17"/>
      <c r="O31" s="2"/>
      <c r="P31" s="2"/>
      <c r="Q31" s="2"/>
      <c r="R31" s="2"/>
      <c r="S31" s="818"/>
      <c r="T31" s="929"/>
      <c r="U31" s="929"/>
      <c r="V31" s="930"/>
      <c r="W31" s="290" t="s">
        <v>80</v>
      </c>
      <c r="X31" s="229"/>
      <c r="Y31" s="229"/>
      <c r="Z31" s="229"/>
      <c r="AA31" s="291" t="s">
        <v>35</v>
      </c>
      <c r="AB31" s="231"/>
      <c r="AC31" s="231"/>
      <c r="AD31" s="292"/>
      <c r="AE31" s="290" t="s">
        <v>87</v>
      </c>
      <c r="AF31" s="229"/>
      <c r="AG31" s="228"/>
      <c r="AH31" s="233"/>
    </row>
    <row r="32" spans="1:35" ht="20.100000000000001" customHeight="1" x14ac:dyDescent="0.15">
      <c r="A32" s="66"/>
      <c r="B32" s="66"/>
      <c r="C32" s="66"/>
      <c r="D32" s="2"/>
      <c r="E32" s="2"/>
      <c r="F32" s="2"/>
      <c r="G32" s="2"/>
      <c r="H32" s="2"/>
      <c r="I32" s="2"/>
      <c r="J32" s="2"/>
      <c r="K32" s="20"/>
      <c r="L32" s="2"/>
      <c r="M32" s="20"/>
      <c r="N32" s="2"/>
      <c r="O32" s="67"/>
      <c r="P32" s="67"/>
      <c r="Q32" s="67"/>
      <c r="R32" s="67"/>
      <c r="S32" s="931" t="s">
        <v>85</v>
      </c>
      <c r="T32" s="932"/>
      <c r="U32" s="932"/>
      <c r="V32" s="933"/>
      <c r="W32" s="1090">
        <f>SUMIF($AA$18:$AB$29,10%,$W$18:$Z$29)</f>
        <v>902500000</v>
      </c>
      <c r="X32" s="1091"/>
      <c r="Y32" s="1091"/>
      <c r="Z32" s="1092"/>
      <c r="AA32" s="1090">
        <f>ROUND(SUMIF($AA$18:$AB$29,10%,$W$18:$Z$29)*10%,0)</f>
        <v>90250000</v>
      </c>
      <c r="AB32" s="1091"/>
      <c r="AC32" s="1091"/>
      <c r="AD32" s="1092"/>
      <c r="AE32" s="1090">
        <f>+$W$32+$AA$32</f>
        <v>992750000</v>
      </c>
      <c r="AF32" s="1091"/>
      <c r="AG32" s="1091"/>
      <c r="AH32" s="1092"/>
    </row>
    <row r="33" spans="1:34" ht="20.100000000000001" customHeight="1" x14ac:dyDescent="0.15">
      <c r="A33" s="68"/>
      <c r="B33" s="6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824" t="s">
        <v>86</v>
      </c>
      <c r="T33" s="825"/>
      <c r="U33" s="825"/>
      <c r="V33" s="826"/>
      <c r="W33" s="1090">
        <f>SUMIF($AA$18:$AB$29,8%,$W$18:$Z$29)</f>
        <v>15000</v>
      </c>
      <c r="X33" s="1091"/>
      <c r="Y33" s="1091"/>
      <c r="Z33" s="1092"/>
      <c r="AA33" s="1090">
        <f>ROUND(SUMIF($AA$18:$AB$29,8%,$W$18:$Z$29)*8%,0)</f>
        <v>1200</v>
      </c>
      <c r="AB33" s="1091"/>
      <c r="AC33" s="1091"/>
      <c r="AD33" s="1092"/>
      <c r="AE33" s="1090">
        <f>+$W$33+$AA$33</f>
        <v>16200</v>
      </c>
      <c r="AF33" s="1091"/>
      <c r="AG33" s="1091"/>
      <c r="AH33" s="1092"/>
    </row>
    <row r="34" spans="1:34" ht="20.100000000000001" customHeight="1" thickBot="1" x14ac:dyDescent="0.2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920" t="s">
        <v>84</v>
      </c>
      <c r="T34" s="921"/>
      <c r="U34" s="921"/>
      <c r="V34" s="922"/>
      <c r="W34" s="1083">
        <f>SUMIF($AA$18:$AB$29,"非",$W$18:$Z$29)</f>
        <v>4000</v>
      </c>
      <c r="X34" s="1084"/>
      <c r="Y34" s="1084"/>
      <c r="Z34" s="1085"/>
      <c r="AA34" s="1083">
        <v>0</v>
      </c>
      <c r="AB34" s="1084"/>
      <c r="AC34" s="1084"/>
      <c r="AD34" s="1085"/>
      <c r="AE34" s="1083">
        <f>+$W$34+$AA$34</f>
        <v>4000</v>
      </c>
      <c r="AF34" s="1084"/>
      <c r="AG34" s="1084"/>
      <c r="AH34" s="1085"/>
    </row>
    <row r="35" spans="1:34" ht="20.100000000000001" customHeight="1" thickBot="1" x14ac:dyDescent="0.2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836" t="s">
        <v>113</v>
      </c>
      <c r="T35" s="837"/>
      <c r="U35" s="837"/>
      <c r="V35" s="838"/>
      <c r="W35" s="1086">
        <f>SUM(W32:Z34)</f>
        <v>902519000</v>
      </c>
      <c r="X35" s="1087"/>
      <c r="Y35" s="1087"/>
      <c r="Z35" s="1088"/>
      <c r="AA35" s="1086">
        <f>SUM(AA32:AD34)</f>
        <v>90251200</v>
      </c>
      <c r="AB35" s="1087"/>
      <c r="AC35" s="1087"/>
      <c r="AD35" s="1088"/>
      <c r="AE35" s="1086">
        <f>SUM(AE32:AH34)</f>
        <v>992770200</v>
      </c>
      <c r="AF35" s="1087"/>
      <c r="AG35" s="1087"/>
      <c r="AH35" s="1089"/>
    </row>
    <row r="36" spans="1:34" ht="15" customHeight="1" x14ac:dyDescent="0.15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246"/>
      <c r="T36" s="246"/>
      <c r="U36" s="246"/>
      <c r="V36" s="246"/>
      <c r="W36" s="248"/>
      <c r="X36" s="248"/>
      <c r="Y36" s="248"/>
      <c r="Z36" s="248"/>
      <c r="AA36" s="248"/>
      <c r="AB36" s="248"/>
      <c r="AC36" s="248"/>
      <c r="AD36" s="778" t="s">
        <v>112</v>
      </c>
      <c r="AE36" s="778"/>
      <c r="AF36" s="778"/>
      <c r="AG36" s="778"/>
      <c r="AH36" s="778"/>
    </row>
    <row r="37" spans="1:34" ht="14.85" customHeight="1" x14ac:dyDescent="0.2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1099" t="s">
        <v>93</v>
      </c>
      <c r="N37" s="1099"/>
      <c r="O37" s="1099"/>
      <c r="P37" s="1099"/>
      <c r="Q37" s="1099"/>
      <c r="R37" s="1099"/>
      <c r="S37" s="1099"/>
      <c r="T37" s="1099"/>
      <c r="U37" s="1099"/>
      <c r="V37" s="1099"/>
      <c r="W37" s="1100" t="s">
        <v>129</v>
      </c>
      <c r="X37" s="1100"/>
      <c r="Y37" s="1100"/>
      <c r="Z37" s="1100"/>
      <c r="AA37" s="236"/>
      <c r="AB37" s="236"/>
      <c r="AC37" s="236"/>
      <c r="AD37" s="236"/>
      <c r="AE37" s="236"/>
      <c r="AF37" s="236"/>
      <c r="AG37" s="236"/>
      <c r="AH37" s="236"/>
    </row>
    <row r="38" spans="1:34" ht="14.8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1099"/>
      <c r="N38" s="1099"/>
      <c r="O38" s="1099"/>
      <c r="P38" s="1099"/>
      <c r="Q38" s="1099"/>
      <c r="R38" s="1099"/>
      <c r="S38" s="1099"/>
      <c r="T38" s="1099"/>
      <c r="U38" s="1099"/>
      <c r="V38" s="1099"/>
      <c r="W38" s="1100"/>
      <c r="X38" s="1100"/>
      <c r="Y38" s="1100"/>
      <c r="Z38" s="1100"/>
      <c r="AA38" s="236"/>
      <c r="AB38" s="236"/>
      <c r="AC38" s="236"/>
      <c r="AD38" s="236"/>
      <c r="AE38" s="236"/>
      <c r="AF38" s="236"/>
      <c r="AG38" s="236"/>
      <c r="AH38" s="236"/>
    </row>
    <row r="39" spans="1:34" ht="14.85" customHeight="1" x14ac:dyDescent="0.15">
      <c r="A39" s="160" t="s">
        <v>58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31"/>
      <c r="X39" s="81" t="s">
        <v>62</v>
      </c>
      <c r="Y39" s="81"/>
      <c r="Z39" s="487">
        <f>+$Z$3</f>
        <v>5</v>
      </c>
      <c r="AA39" s="487"/>
      <c r="AB39" s="81" t="s">
        <v>63</v>
      </c>
      <c r="AC39" s="487">
        <f>+$AC$3</f>
        <v>6</v>
      </c>
      <c r="AD39" s="487"/>
      <c r="AE39" s="81" t="s">
        <v>64</v>
      </c>
      <c r="AF39" s="487">
        <f>+$AF$3</f>
        <v>5</v>
      </c>
      <c r="AG39" s="487"/>
      <c r="AH39" s="81" t="s">
        <v>65</v>
      </c>
    </row>
    <row r="40" spans="1:34" ht="14.85" customHeight="1" x14ac:dyDescent="0.15">
      <c r="A40" s="160"/>
      <c r="B40" s="432" t="str">
        <f>+$B$4</f>
        <v>土木部</v>
      </c>
      <c r="C40" s="432"/>
      <c r="D40" s="432"/>
      <c r="E40" s="432"/>
      <c r="F40" s="432"/>
      <c r="G40" s="432"/>
      <c r="H40" s="432"/>
      <c r="I40" s="432"/>
      <c r="J40" s="432"/>
      <c r="K40" s="432"/>
      <c r="L40" s="2"/>
      <c r="M40" s="2"/>
      <c r="N40" s="2"/>
      <c r="P40" s="9"/>
      <c r="Q40" s="120"/>
      <c r="R40" s="83"/>
      <c r="S40" s="120"/>
      <c r="T40" s="83"/>
      <c r="U40" s="120"/>
      <c r="V40" s="161"/>
      <c r="W40" s="543" t="s">
        <v>88</v>
      </c>
      <c r="X40" s="460"/>
      <c r="Y40" s="460"/>
      <c r="Z40" s="461"/>
      <c r="AA40" s="535" t="str">
        <f>+$AA$4</f>
        <v>82402</v>
      </c>
      <c r="AB40" s="535"/>
      <c r="AC40" s="535"/>
      <c r="AD40" s="535"/>
      <c r="AE40" s="535"/>
      <c r="AF40" s="535"/>
      <c r="AG40" s="535"/>
      <c r="AH40" s="536"/>
    </row>
    <row r="41" spans="1:34" ht="14.85" customHeight="1" thickBot="1" x14ac:dyDescent="0.2">
      <c r="A41" s="180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132" t="s">
        <v>59</v>
      </c>
      <c r="M41" s="2"/>
      <c r="N41" s="2"/>
      <c r="O41" s="9"/>
      <c r="P41" s="9"/>
      <c r="Q41" s="9"/>
      <c r="R41" s="120"/>
      <c r="S41" s="150"/>
      <c r="T41" s="150"/>
      <c r="U41" s="159"/>
      <c r="V41" s="152"/>
      <c r="W41" s="544"/>
      <c r="X41" s="462"/>
      <c r="Y41" s="462"/>
      <c r="Z41" s="463"/>
      <c r="AA41" s="537"/>
      <c r="AB41" s="537"/>
      <c r="AC41" s="537"/>
      <c r="AD41" s="537"/>
      <c r="AE41" s="537"/>
      <c r="AF41" s="537"/>
      <c r="AG41" s="537"/>
      <c r="AH41" s="538"/>
    </row>
    <row r="42" spans="1:34" ht="14.85" customHeight="1" x14ac:dyDescent="0.15">
      <c r="A42" s="130"/>
      <c r="B42" s="130"/>
      <c r="C42" s="130"/>
      <c r="D42" s="130"/>
      <c r="E42" s="130"/>
      <c r="F42" s="120"/>
      <c r="G42" s="120"/>
      <c r="H42" s="120"/>
      <c r="I42" s="2"/>
      <c r="J42" s="2"/>
      <c r="K42" s="137"/>
      <c r="L42" s="137"/>
      <c r="M42" s="2"/>
      <c r="N42" s="122"/>
      <c r="O42" s="122"/>
      <c r="P42" s="122"/>
      <c r="Q42" s="122"/>
      <c r="R42" s="122"/>
      <c r="S42" s="151"/>
      <c r="T42" s="157"/>
      <c r="U42" s="158"/>
      <c r="V42" s="152"/>
      <c r="W42" s="545" t="s">
        <v>91</v>
      </c>
      <c r="X42" s="546"/>
      <c r="Y42" s="546"/>
      <c r="Z42" s="547"/>
      <c r="AA42" s="773">
        <f>+$AA$6</f>
        <v>1234567890123</v>
      </c>
      <c r="AB42" s="773"/>
      <c r="AC42" s="773"/>
      <c r="AD42" s="773"/>
      <c r="AE42" s="773"/>
      <c r="AF42" s="773"/>
      <c r="AG42" s="773"/>
      <c r="AH42" s="774"/>
    </row>
    <row r="43" spans="1:34" ht="14.85" customHeight="1" x14ac:dyDescent="0.15">
      <c r="A43" s="179" t="s">
        <v>60</v>
      </c>
      <c r="B43" s="124"/>
      <c r="C43" s="125"/>
      <c r="D43" s="125"/>
      <c r="E43" s="505" t="str">
        <f>+$E$7</f>
        <v>SD2100017</v>
      </c>
      <c r="F43" s="505"/>
      <c r="G43" s="505"/>
      <c r="H43" s="505"/>
      <c r="I43" s="505"/>
      <c r="J43" s="505"/>
      <c r="K43" s="505"/>
      <c r="L43" s="506"/>
      <c r="M43" s="2"/>
      <c r="N43" s="122"/>
      <c r="O43" s="130"/>
      <c r="P43" s="130"/>
      <c r="Q43" s="130"/>
      <c r="R43" s="130"/>
      <c r="T43" s="9"/>
      <c r="V43" s="96"/>
      <c r="W43" s="548"/>
      <c r="X43" s="549"/>
      <c r="Y43" s="549"/>
      <c r="Z43" s="550"/>
      <c r="AA43" s="775"/>
      <c r="AB43" s="775"/>
      <c r="AC43" s="775"/>
      <c r="AD43" s="775"/>
      <c r="AE43" s="775"/>
      <c r="AF43" s="775"/>
      <c r="AG43" s="775"/>
      <c r="AH43" s="776"/>
    </row>
    <row r="44" spans="1:34" ht="14.85" customHeight="1" x14ac:dyDescent="0.15">
      <c r="A44" s="149"/>
      <c r="B44" s="121"/>
      <c r="C44" s="127"/>
      <c r="D44" s="127"/>
      <c r="E44" s="507"/>
      <c r="F44" s="507"/>
      <c r="G44" s="507"/>
      <c r="H44" s="507"/>
      <c r="I44" s="507"/>
      <c r="J44" s="507"/>
      <c r="K44" s="507"/>
      <c r="L44" s="508"/>
      <c r="M44" s="2"/>
      <c r="N44" s="126"/>
      <c r="O44" s="123"/>
      <c r="P44" s="123"/>
      <c r="Q44" s="123"/>
      <c r="R44" s="126"/>
      <c r="S44" s="9"/>
      <c r="T44" s="9"/>
      <c r="U44" s="9"/>
      <c r="V44" s="128"/>
      <c r="W44" s="9" t="s">
        <v>66</v>
      </c>
      <c r="Z44" s="518" t="str">
        <f>+$Z$8</f>
        <v>茨城県東茨城郡茨城町長岡3518</v>
      </c>
      <c r="AA44" s="518"/>
      <c r="AB44" s="518"/>
      <c r="AC44" s="518"/>
      <c r="AD44" s="518"/>
      <c r="AE44" s="518"/>
      <c r="AF44" s="518"/>
      <c r="AG44" s="518"/>
      <c r="AH44" s="519"/>
    </row>
    <row r="45" spans="1:34" ht="14.85" customHeight="1" x14ac:dyDescent="0.15">
      <c r="A45" s="133" t="s">
        <v>61</v>
      </c>
      <c r="B45" s="148"/>
      <c r="C45" s="148"/>
      <c r="D45" s="148"/>
      <c r="E45" s="460" t="str">
        <f>+$E$9</f>
        <v>住友調整池</v>
      </c>
      <c r="F45" s="460"/>
      <c r="G45" s="460"/>
      <c r="H45" s="460"/>
      <c r="I45" s="460"/>
      <c r="J45" s="460"/>
      <c r="K45" s="460"/>
      <c r="L45" s="461"/>
      <c r="M45" s="2"/>
      <c r="N45" s="126"/>
      <c r="O45" s="123"/>
      <c r="P45" s="123"/>
      <c r="Q45" s="123"/>
      <c r="R45" s="126"/>
      <c r="S45" s="9"/>
      <c r="T45" s="9"/>
      <c r="U45" s="9"/>
      <c r="V45" s="128"/>
      <c r="W45" s="9"/>
      <c r="Z45" s="9"/>
      <c r="AH45" s="96"/>
    </row>
    <row r="46" spans="1:34" ht="14.85" customHeight="1" x14ac:dyDescent="0.15">
      <c r="A46" s="139"/>
      <c r="B46" s="140"/>
      <c r="C46" s="140"/>
      <c r="D46" s="140"/>
      <c r="E46" s="462"/>
      <c r="F46" s="462"/>
      <c r="G46" s="462"/>
      <c r="H46" s="462"/>
      <c r="I46" s="462"/>
      <c r="J46" s="462"/>
      <c r="K46" s="462"/>
      <c r="L46" s="463"/>
      <c r="M46" s="2"/>
      <c r="N46" s="83"/>
      <c r="V46" s="96"/>
      <c r="W46" s="1" t="s">
        <v>67</v>
      </c>
      <c r="Z46" s="799" t="str">
        <f>+$Z$10</f>
        <v>株式会社〇〇工務店</v>
      </c>
      <c r="AA46" s="799"/>
      <c r="AB46" s="799"/>
      <c r="AC46" s="799"/>
      <c r="AD46" s="799"/>
      <c r="AE46" s="799"/>
      <c r="AF46" s="799"/>
      <c r="AG46" s="799"/>
      <c r="AH46" s="800"/>
    </row>
    <row r="47" spans="1:34" ht="14.85" customHeight="1" x14ac:dyDescent="0.15">
      <c r="A47" s="144"/>
      <c r="M47" s="2"/>
      <c r="N47" s="120"/>
      <c r="O47" s="120"/>
      <c r="P47" s="9"/>
      <c r="Q47" s="9"/>
      <c r="R47" s="9"/>
      <c r="S47" s="9"/>
      <c r="T47" s="9"/>
      <c r="U47" s="9"/>
      <c r="V47" s="162"/>
      <c r="W47" s="2"/>
      <c r="Z47" s="799"/>
      <c r="AA47" s="799"/>
      <c r="AB47" s="799"/>
      <c r="AC47" s="799"/>
      <c r="AD47" s="799"/>
      <c r="AE47" s="799"/>
      <c r="AF47" s="799"/>
      <c r="AG47" s="799"/>
      <c r="AH47" s="800"/>
    </row>
    <row r="48" spans="1:34" ht="14.85" customHeight="1" thickBot="1" x14ac:dyDescent="0.2">
      <c r="A48" s="166"/>
      <c r="B48" s="141"/>
      <c r="C48" s="141"/>
      <c r="D48" s="142"/>
      <c r="E48" s="146"/>
      <c r="F48" s="147"/>
      <c r="G48" s="147"/>
      <c r="H48" s="147"/>
      <c r="I48" s="147"/>
      <c r="J48" s="147"/>
      <c r="K48" s="147"/>
      <c r="L48" s="147"/>
      <c r="M48" s="2"/>
      <c r="N48" s="120"/>
      <c r="P48" s="9"/>
      <c r="Q48" s="9"/>
      <c r="R48" s="9"/>
      <c r="V48" s="96"/>
      <c r="AG48" s="163" t="s">
        <v>70</v>
      </c>
      <c r="AH48" s="96"/>
    </row>
    <row r="49" spans="1:35" ht="14.85" customHeight="1" x14ac:dyDescent="0.15">
      <c r="A49" s="173" t="s">
        <v>75</v>
      </c>
      <c r="B49" s="174"/>
      <c r="C49" s="174"/>
      <c r="D49" s="175"/>
      <c r="E49" s="480">
        <f>+$E$13</f>
        <v>992770200</v>
      </c>
      <c r="F49" s="481"/>
      <c r="G49" s="481"/>
      <c r="H49" s="481"/>
      <c r="I49" s="481"/>
      <c r="J49" s="481"/>
      <c r="K49" s="481"/>
      <c r="L49" s="482"/>
      <c r="M49" s="2"/>
      <c r="N49" s="129"/>
      <c r="P49" s="130"/>
      <c r="Q49" s="130"/>
      <c r="R49" s="130"/>
      <c r="T49" s="130"/>
      <c r="V49" s="128"/>
      <c r="W49" s="9"/>
      <c r="AH49" s="96"/>
    </row>
    <row r="50" spans="1:35" ht="14.85" customHeight="1" thickBot="1" x14ac:dyDescent="0.2">
      <c r="A50" s="176" t="s">
        <v>74</v>
      </c>
      <c r="B50" s="177"/>
      <c r="C50" s="177"/>
      <c r="D50" s="178"/>
      <c r="E50" s="483"/>
      <c r="F50" s="484"/>
      <c r="G50" s="484"/>
      <c r="H50" s="484"/>
      <c r="I50" s="484"/>
      <c r="J50" s="484"/>
      <c r="K50" s="484"/>
      <c r="L50" s="485"/>
      <c r="M50" s="2"/>
      <c r="N50" s="129"/>
      <c r="P50" s="130"/>
      <c r="Q50" s="130"/>
      <c r="R50" s="130"/>
      <c r="T50" s="130"/>
      <c r="W50" s="80" t="s">
        <v>71</v>
      </c>
      <c r="X50" s="121"/>
      <c r="Y50" s="486" t="str">
        <f>+$Y$14</f>
        <v>029-292-0095</v>
      </c>
      <c r="Z50" s="486"/>
      <c r="AA50" s="486"/>
      <c r="AB50" s="486"/>
      <c r="AC50" s="81" t="s">
        <v>73</v>
      </c>
      <c r="AD50" s="81"/>
      <c r="AE50" s="487" t="str">
        <f>+$AE$14</f>
        <v>昭和 太郎</v>
      </c>
      <c r="AF50" s="487"/>
      <c r="AG50" s="487"/>
      <c r="AH50" s="488"/>
    </row>
    <row r="51" spans="1:35" ht="14.85" customHeight="1" x14ac:dyDescent="0.15">
      <c r="A51" s="252"/>
      <c r="B51" s="141"/>
      <c r="C51" s="141"/>
      <c r="D51" s="142"/>
      <c r="E51" s="249"/>
      <c r="F51" s="249"/>
      <c r="G51" s="249"/>
      <c r="H51" s="249"/>
      <c r="I51" s="249"/>
      <c r="J51" s="249"/>
      <c r="K51" s="249"/>
      <c r="L51" s="249"/>
      <c r="M51" s="2"/>
      <c r="N51" s="129"/>
      <c r="P51" s="130"/>
      <c r="Q51" s="130"/>
      <c r="R51" s="130"/>
      <c r="T51" s="130"/>
      <c r="W51" s="156"/>
      <c r="X51" s="9"/>
      <c r="Y51" s="20"/>
      <c r="Z51" s="20"/>
      <c r="AA51" s="20"/>
      <c r="AB51" s="20"/>
      <c r="AE51" s="250"/>
      <c r="AF51" s="250"/>
      <c r="AG51" s="250"/>
      <c r="AH51" s="251"/>
    </row>
    <row r="52" spans="1:35" s="145" customFormat="1" ht="14.85" customHeight="1" x14ac:dyDescent="0.4">
      <c r="A52" s="725" t="s">
        <v>76</v>
      </c>
      <c r="B52" s="725" t="s">
        <v>65</v>
      </c>
      <c r="C52" s="727" t="s">
        <v>83</v>
      </c>
      <c r="D52" s="728"/>
      <c r="E52" s="728"/>
      <c r="F52" s="728"/>
      <c r="G52" s="728"/>
      <c r="H52" s="728"/>
      <c r="I52" s="728"/>
      <c r="J52" s="728"/>
      <c r="K52" s="728"/>
      <c r="L52" s="728"/>
      <c r="M52" s="728"/>
      <c r="N52" s="729"/>
      <c r="O52" s="733" t="s">
        <v>77</v>
      </c>
      <c r="P52" s="734"/>
      <c r="Q52" s="733" t="s">
        <v>78</v>
      </c>
      <c r="R52" s="734"/>
      <c r="S52" s="733" t="s">
        <v>79</v>
      </c>
      <c r="T52" s="737"/>
      <c r="U52" s="737"/>
      <c r="V52" s="734"/>
      <c r="W52" s="733" t="s">
        <v>80</v>
      </c>
      <c r="X52" s="737"/>
      <c r="Y52" s="737"/>
      <c r="Z52" s="734"/>
      <c r="AA52" s="753" t="s">
        <v>81</v>
      </c>
      <c r="AB52" s="754"/>
      <c r="AC52" s="733" t="s">
        <v>106</v>
      </c>
      <c r="AD52" s="737"/>
      <c r="AE52" s="737"/>
      <c r="AF52" s="737"/>
      <c r="AG52" s="737"/>
      <c r="AH52" s="734"/>
    </row>
    <row r="53" spans="1:35" s="145" customFormat="1" ht="14.85" customHeight="1" x14ac:dyDescent="0.4">
      <c r="A53" s="726"/>
      <c r="B53" s="726"/>
      <c r="C53" s="730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2"/>
      <c r="O53" s="735"/>
      <c r="P53" s="736"/>
      <c r="Q53" s="735"/>
      <c r="R53" s="736"/>
      <c r="S53" s="735"/>
      <c r="T53" s="738"/>
      <c r="U53" s="738"/>
      <c r="V53" s="736"/>
      <c r="W53" s="735"/>
      <c r="X53" s="738"/>
      <c r="Y53" s="738"/>
      <c r="Z53" s="736"/>
      <c r="AA53" s="755"/>
      <c r="AB53" s="756"/>
      <c r="AC53" s="735"/>
      <c r="AD53" s="738"/>
      <c r="AE53" s="738"/>
      <c r="AF53" s="738"/>
      <c r="AG53" s="738"/>
      <c r="AH53" s="736"/>
    </row>
    <row r="54" spans="1:35" s="207" customFormat="1" ht="14.85" customHeight="1" x14ac:dyDescent="0.15">
      <c r="A54" s="724">
        <f>+IF($A$18="","",$A$18)</f>
        <v>10</v>
      </c>
      <c r="B54" s="623">
        <f>+IF($B$18="","",$B$18)</f>
        <v>30</v>
      </c>
      <c r="C54" s="625" t="str">
        <f>+IF($C$18="","",$C$18)</f>
        <v>道路工事一式〇〇
〇〇〇</v>
      </c>
      <c r="D54" s="626"/>
      <c r="E54" s="626"/>
      <c r="F54" s="626"/>
      <c r="G54" s="626"/>
      <c r="H54" s="626"/>
      <c r="I54" s="626"/>
      <c r="J54" s="626"/>
      <c r="K54" s="626"/>
      <c r="L54" s="626"/>
      <c r="M54" s="626"/>
      <c r="N54" s="627"/>
      <c r="O54" s="587">
        <f>+IF($O$18="","",$O$18)</f>
        <v>1</v>
      </c>
      <c r="P54" s="588"/>
      <c r="Q54" s="591" t="str">
        <f>+IF($Q$18="","",$Q$18)</f>
        <v>式</v>
      </c>
      <c r="R54" s="592"/>
      <c r="S54" s="1093">
        <f>+IF($S$18="","",$S$18)</f>
        <v>900000000</v>
      </c>
      <c r="T54" s="1094"/>
      <c r="U54" s="1094"/>
      <c r="V54" s="1095"/>
      <c r="W54" s="1093">
        <f>+IF($W$18="","",$W$18)</f>
        <v>900000000</v>
      </c>
      <c r="X54" s="1094"/>
      <c r="Y54" s="1094"/>
      <c r="Z54" s="1095"/>
      <c r="AA54" s="601">
        <f>+IF($AA$18="","",$AA$18)</f>
        <v>0.1</v>
      </c>
      <c r="AB54" s="757"/>
      <c r="AC54" s="779" t="str">
        <f>+IF($AC$18="","",$AC$18)</f>
        <v/>
      </c>
      <c r="AD54" s="780"/>
      <c r="AE54" s="780"/>
      <c r="AF54" s="780"/>
      <c r="AG54" s="780"/>
      <c r="AH54" s="781"/>
      <c r="AI54" s="241"/>
    </row>
    <row r="55" spans="1:35" s="207" customFormat="1" ht="14.85" customHeight="1" x14ac:dyDescent="0.15">
      <c r="A55" s="722"/>
      <c r="B55" s="624"/>
      <c r="C55" s="628"/>
      <c r="D55" s="629"/>
      <c r="E55" s="629"/>
      <c r="F55" s="629"/>
      <c r="G55" s="629"/>
      <c r="H55" s="629"/>
      <c r="I55" s="629"/>
      <c r="J55" s="629"/>
      <c r="K55" s="629"/>
      <c r="L55" s="629"/>
      <c r="M55" s="629"/>
      <c r="N55" s="630"/>
      <c r="O55" s="589"/>
      <c r="P55" s="590"/>
      <c r="Q55" s="593"/>
      <c r="R55" s="594"/>
      <c r="S55" s="1096"/>
      <c r="T55" s="1097"/>
      <c r="U55" s="1097"/>
      <c r="V55" s="1098"/>
      <c r="W55" s="1096"/>
      <c r="X55" s="1097"/>
      <c r="Y55" s="1097"/>
      <c r="Z55" s="1098"/>
      <c r="AA55" s="758"/>
      <c r="AB55" s="759"/>
      <c r="AC55" s="782"/>
      <c r="AD55" s="783"/>
      <c r="AE55" s="783"/>
      <c r="AF55" s="783"/>
      <c r="AG55" s="783"/>
      <c r="AH55" s="784"/>
      <c r="AI55" s="241"/>
    </row>
    <row r="56" spans="1:35" s="207" customFormat="1" ht="14.85" customHeight="1" x14ac:dyDescent="0.15">
      <c r="A56" s="724">
        <f>+IF($A$20="","",$A$20)</f>
        <v>10</v>
      </c>
      <c r="B56" s="623">
        <f>+IF($B$20="","",$B$20)</f>
        <v>30</v>
      </c>
      <c r="C56" s="625" t="str">
        <f>+IF($C$20="","",$C$20)</f>
        <v>外注費</v>
      </c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7"/>
      <c r="O56" s="587">
        <f>+IF($O$20="","",$O$20)</f>
        <v>1</v>
      </c>
      <c r="P56" s="588"/>
      <c r="Q56" s="591" t="str">
        <f>+IF($Q$20="","",$Q$20)</f>
        <v>式</v>
      </c>
      <c r="R56" s="592"/>
      <c r="S56" s="1093">
        <f>+IF($S$20="","",$S$20)</f>
        <v>1600000</v>
      </c>
      <c r="T56" s="1094"/>
      <c r="U56" s="1094"/>
      <c r="V56" s="1095"/>
      <c r="W56" s="1093">
        <f>+IF($W$20="","",$W$20)</f>
        <v>1600000</v>
      </c>
      <c r="X56" s="1094"/>
      <c r="Y56" s="1094"/>
      <c r="Z56" s="1095"/>
      <c r="AA56" s="601">
        <f>+IF($AA$20="","",$AA$20)</f>
        <v>0.1</v>
      </c>
      <c r="AB56" s="757"/>
      <c r="AC56" s="779" t="str">
        <f>+IF($AC$20="","",$AC$20)</f>
        <v/>
      </c>
      <c r="AD56" s="780"/>
      <c r="AE56" s="780"/>
      <c r="AF56" s="780"/>
      <c r="AG56" s="780"/>
      <c r="AH56" s="781"/>
      <c r="AI56" s="241"/>
    </row>
    <row r="57" spans="1:35" s="207" customFormat="1" ht="14.85" customHeight="1" x14ac:dyDescent="0.15">
      <c r="A57" s="722"/>
      <c r="B57" s="624"/>
      <c r="C57" s="628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30"/>
      <c r="O57" s="589"/>
      <c r="P57" s="590"/>
      <c r="Q57" s="593"/>
      <c r="R57" s="594"/>
      <c r="S57" s="1096"/>
      <c r="T57" s="1097"/>
      <c r="U57" s="1097"/>
      <c r="V57" s="1098"/>
      <c r="W57" s="1096"/>
      <c r="X57" s="1097"/>
      <c r="Y57" s="1097"/>
      <c r="Z57" s="1098"/>
      <c r="AA57" s="758"/>
      <c r="AB57" s="759"/>
      <c r="AC57" s="782"/>
      <c r="AD57" s="783"/>
      <c r="AE57" s="783"/>
      <c r="AF57" s="783"/>
      <c r="AG57" s="783"/>
      <c r="AH57" s="784"/>
      <c r="AI57" s="241"/>
    </row>
    <row r="58" spans="1:35" s="207" customFormat="1" ht="14.85" customHeight="1" x14ac:dyDescent="0.15">
      <c r="A58" s="724">
        <f>+IF($A$22="","",$A$22)</f>
        <v>10</v>
      </c>
      <c r="B58" s="623">
        <f>+IF($B$22="","",$B$22)</f>
        <v>30</v>
      </c>
      <c r="C58" s="625" t="str">
        <f>+IF($C$22="","",$C$22)</f>
        <v>材料費</v>
      </c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7"/>
      <c r="O58" s="587">
        <f>+IF($O$22="","",$O$22)</f>
        <v>100</v>
      </c>
      <c r="P58" s="588"/>
      <c r="Q58" s="591" t="str">
        <f>+IF($Q$22="","",$Q$22)</f>
        <v>ｋｇ</v>
      </c>
      <c r="R58" s="592"/>
      <c r="S58" s="1093">
        <f>+IF($S$22="","",$S$22)</f>
        <v>9000</v>
      </c>
      <c r="T58" s="1094"/>
      <c r="U58" s="1094"/>
      <c r="V58" s="1095"/>
      <c r="W58" s="1093">
        <f>+IF($W$22="","",$W$22)</f>
        <v>900000</v>
      </c>
      <c r="X58" s="1094"/>
      <c r="Y58" s="1094"/>
      <c r="Z58" s="1095"/>
      <c r="AA58" s="601">
        <f>+IF($AA$22="","",$AA$22)</f>
        <v>0.1</v>
      </c>
      <c r="AB58" s="757"/>
      <c r="AC58" s="779" t="str">
        <f>+IF($AC$22="","",$AC$22)</f>
        <v/>
      </c>
      <c r="AD58" s="780"/>
      <c r="AE58" s="780"/>
      <c r="AF58" s="780"/>
      <c r="AG58" s="780"/>
      <c r="AH58" s="781"/>
      <c r="AI58" s="241"/>
    </row>
    <row r="59" spans="1:35" s="207" customFormat="1" ht="14.85" customHeight="1" x14ac:dyDescent="0.15">
      <c r="A59" s="722"/>
      <c r="B59" s="624"/>
      <c r="C59" s="628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30"/>
      <c r="O59" s="589"/>
      <c r="P59" s="590"/>
      <c r="Q59" s="593"/>
      <c r="R59" s="594"/>
      <c r="S59" s="1096"/>
      <c r="T59" s="1097"/>
      <c r="U59" s="1097"/>
      <c r="V59" s="1098"/>
      <c r="W59" s="1096"/>
      <c r="X59" s="1097"/>
      <c r="Y59" s="1097"/>
      <c r="Z59" s="1098"/>
      <c r="AA59" s="758"/>
      <c r="AB59" s="759"/>
      <c r="AC59" s="782"/>
      <c r="AD59" s="783"/>
      <c r="AE59" s="783"/>
      <c r="AF59" s="783"/>
      <c r="AG59" s="783"/>
      <c r="AH59" s="784"/>
      <c r="AI59" s="241"/>
    </row>
    <row r="60" spans="1:35" s="207" customFormat="1" ht="14.85" customHeight="1" x14ac:dyDescent="0.15">
      <c r="A60" s="724">
        <f>+IF($A$24="","",$A$24)</f>
        <v>10</v>
      </c>
      <c r="B60" s="623">
        <f>+IF($B$24="","",$B$24)</f>
        <v>30</v>
      </c>
      <c r="C60" s="625" t="str">
        <f>+IF($C$24="","",$C$24)</f>
        <v>飲料品代</v>
      </c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7"/>
      <c r="O60" s="587">
        <f>+IF($O$24="","",$O$24)</f>
        <v>1</v>
      </c>
      <c r="P60" s="588"/>
      <c r="Q60" s="591" t="str">
        <f>+IF($Q$24="","",$Q$24)</f>
        <v>式</v>
      </c>
      <c r="R60" s="592"/>
      <c r="S60" s="1093">
        <f>+IF($S$24="","",$S$24)</f>
        <v>15000</v>
      </c>
      <c r="T60" s="1094"/>
      <c r="U60" s="1094"/>
      <c r="V60" s="1095"/>
      <c r="W60" s="1093">
        <f>+IF($W$24="","",$W$24)</f>
        <v>15000</v>
      </c>
      <c r="X60" s="1094"/>
      <c r="Y60" s="1094"/>
      <c r="Z60" s="1095"/>
      <c r="AA60" s="601">
        <f>+IF($AA$24="","",$AA$24)</f>
        <v>0.08</v>
      </c>
      <c r="AB60" s="757"/>
      <c r="AC60" s="779" t="str">
        <f>+IF($AC$24="","",$AC$24)</f>
        <v/>
      </c>
      <c r="AD60" s="780"/>
      <c r="AE60" s="780"/>
      <c r="AF60" s="780"/>
      <c r="AG60" s="780"/>
      <c r="AH60" s="781"/>
      <c r="AI60" s="241"/>
    </row>
    <row r="61" spans="1:35" s="207" customFormat="1" ht="14.85" customHeight="1" x14ac:dyDescent="0.15">
      <c r="A61" s="722"/>
      <c r="B61" s="624"/>
      <c r="C61" s="628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30"/>
      <c r="O61" s="589"/>
      <c r="P61" s="590"/>
      <c r="Q61" s="593"/>
      <c r="R61" s="594"/>
      <c r="S61" s="1096"/>
      <c r="T61" s="1097"/>
      <c r="U61" s="1097"/>
      <c r="V61" s="1098"/>
      <c r="W61" s="1096"/>
      <c r="X61" s="1097"/>
      <c r="Y61" s="1097"/>
      <c r="Z61" s="1098"/>
      <c r="AA61" s="758"/>
      <c r="AB61" s="759"/>
      <c r="AC61" s="782"/>
      <c r="AD61" s="783"/>
      <c r="AE61" s="783"/>
      <c r="AF61" s="783"/>
      <c r="AG61" s="783"/>
      <c r="AH61" s="784"/>
      <c r="AI61" s="241"/>
    </row>
    <row r="62" spans="1:35" s="207" customFormat="1" ht="14.85" customHeight="1" x14ac:dyDescent="0.15">
      <c r="A62" s="724">
        <f>+IF($A$26="","",$A$26)</f>
        <v>10</v>
      </c>
      <c r="B62" s="623">
        <f>+IF($B$26="","",$B$26)</f>
        <v>30</v>
      </c>
      <c r="C62" s="625" t="str">
        <f>+IF($C$26="","",$C$26)</f>
        <v>官庁手続印紙代</v>
      </c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7"/>
      <c r="O62" s="587">
        <f>+IF($O$26="","",$O$26)</f>
        <v>1</v>
      </c>
      <c r="P62" s="588"/>
      <c r="Q62" s="591" t="str">
        <f>+IF($Q$26="","",$Q$26)</f>
        <v>式</v>
      </c>
      <c r="R62" s="592"/>
      <c r="S62" s="1093">
        <f>+IF($S$26="","",$S$26)</f>
        <v>4000</v>
      </c>
      <c r="T62" s="1094"/>
      <c r="U62" s="1094"/>
      <c r="V62" s="1095"/>
      <c r="W62" s="1093">
        <f>+IF($W$26="","",$W$26)</f>
        <v>4000</v>
      </c>
      <c r="X62" s="1094"/>
      <c r="Y62" s="1094"/>
      <c r="Z62" s="1095"/>
      <c r="AA62" s="601" t="str">
        <f>+IF($AA$26="","",$AA$26)</f>
        <v>非</v>
      </c>
      <c r="AB62" s="757"/>
      <c r="AC62" s="779" t="str">
        <f>+IF($AC$26="","",$AC$26)</f>
        <v/>
      </c>
      <c r="AD62" s="780"/>
      <c r="AE62" s="780"/>
      <c r="AF62" s="780"/>
      <c r="AG62" s="780"/>
      <c r="AH62" s="781"/>
      <c r="AI62" s="241"/>
    </row>
    <row r="63" spans="1:35" s="207" customFormat="1" ht="14.85" customHeight="1" x14ac:dyDescent="0.15">
      <c r="A63" s="722"/>
      <c r="B63" s="624"/>
      <c r="C63" s="628"/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630"/>
      <c r="O63" s="589"/>
      <c r="P63" s="590"/>
      <c r="Q63" s="593"/>
      <c r="R63" s="594"/>
      <c r="S63" s="1096"/>
      <c r="T63" s="1097"/>
      <c r="U63" s="1097"/>
      <c r="V63" s="1098"/>
      <c r="W63" s="1096"/>
      <c r="X63" s="1097"/>
      <c r="Y63" s="1097"/>
      <c r="Z63" s="1098"/>
      <c r="AA63" s="758"/>
      <c r="AB63" s="759"/>
      <c r="AC63" s="782"/>
      <c r="AD63" s="783"/>
      <c r="AE63" s="783"/>
      <c r="AF63" s="783"/>
      <c r="AG63" s="783"/>
      <c r="AH63" s="784"/>
      <c r="AI63" s="241"/>
    </row>
    <row r="64" spans="1:35" s="207" customFormat="1" ht="14.85" customHeight="1" x14ac:dyDescent="0.15">
      <c r="A64" s="724" t="str">
        <f>+IF($A$28="","",$A$28)</f>
        <v/>
      </c>
      <c r="B64" s="623" t="str">
        <f>+IF($B$28="","",$B$28)</f>
        <v/>
      </c>
      <c r="C64" s="625" t="str">
        <f>+IF($C$28="","",$C$28)</f>
        <v/>
      </c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7"/>
      <c r="O64" s="587" t="str">
        <f>+IF($O$28="","",$O$28)</f>
        <v/>
      </c>
      <c r="P64" s="588"/>
      <c r="Q64" s="591" t="str">
        <f>+IF($Q$28="","",$Q$28)</f>
        <v/>
      </c>
      <c r="R64" s="592"/>
      <c r="S64" s="1093" t="str">
        <f>+IF($S$28="","",$S$28)</f>
        <v/>
      </c>
      <c r="T64" s="1094"/>
      <c r="U64" s="1094"/>
      <c r="V64" s="1095"/>
      <c r="W64" s="1093">
        <f>+IF($W$28="","",$W$28)</f>
        <v>0</v>
      </c>
      <c r="X64" s="1094"/>
      <c r="Y64" s="1094"/>
      <c r="Z64" s="1095"/>
      <c r="AA64" s="601" t="str">
        <f>+IF($AA$28="","",$AA$28)</f>
        <v>　</v>
      </c>
      <c r="AB64" s="757"/>
      <c r="AC64" s="779" t="str">
        <f>+IF($AC$28="","",$AC$28)</f>
        <v/>
      </c>
      <c r="AD64" s="780"/>
      <c r="AE64" s="780"/>
      <c r="AF64" s="780"/>
      <c r="AG64" s="780"/>
      <c r="AH64" s="781"/>
      <c r="AI64" s="242"/>
    </row>
    <row r="65" spans="1:35" s="207" customFormat="1" ht="14.85" customHeight="1" x14ac:dyDescent="0.15">
      <c r="A65" s="722"/>
      <c r="B65" s="624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30"/>
      <c r="O65" s="589"/>
      <c r="P65" s="590"/>
      <c r="Q65" s="593"/>
      <c r="R65" s="594"/>
      <c r="S65" s="1096"/>
      <c r="T65" s="1097"/>
      <c r="U65" s="1097"/>
      <c r="V65" s="1098"/>
      <c r="W65" s="1096"/>
      <c r="X65" s="1097"/>
      <c r="Y65" s="1097"/>
      <c r="Z65" s="1098"/>
      <c r="AA65" s="758"/>
      <c r="AB65" s="759"/>
      <c r="AC65" s="782"/>
      <c r="AD65" s="783"/>
      <c r="AE65" s="783"/>
      <c r="AF65" s="783"/>
      <c r="AG65" s="783"/>
      <c r="AH65" s="784"/>
      <c r="AI65" s="242"/>
    </row>
    <row r="66" spans="1:35" s="207" customFormat="1" ht="9.9499999999999993" customHeight="1" x14ac:dyDescent="0.15">
      <c r="A66" s="253"/>
      <c r="B66" s="253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5"/>
      <c r="P66" s="255"/>
      <c r="Q66" s="256"/>
      <c r="R66" s="260"/>
      <c r="S66" s="243"/>
      <c r="T66" s="243"/>
      <c r="U66" s="243"/>
      <c r="V66" s="243"/>
      <c r="W66" s="287"/>
      <c r="X66" s="287"/>
      <c r="Y66" s="287"/>
      <c r="Z66" s="287"/>
      <c r="AA66" s="288"/>
      <c r="AB66" s="288"/>
      <c r="AC66" s="289"/>
      <c r="AD66" s="289"/>
      <c r="AE66" s="289"/>
      <c r="AF66" s="289"/>
      <c r="AG66" s="244"/>
      <c r="AH66" s="244"/>
      <c r="AI66" s="242"/>
    </row>
    <row r="67" spans="1:35" ht="20.100000000000001" customHeight="1" x14ac:dyDescent="0.15">
      <c r="A67" s="20"/>
      <c r="B67" s="2"/>
      <c r="C67" s="20"/>
      <c r="D67" s="2"/>
      <c r="E67" s="2"/>
      <c r="F67" s="20"/>
      <c r="G67" s="2"/>
      <c r="H67" s="20"/>
      <c r="I67" s="2"/>
      <c r="J67" s="2"/>
      <c r="K67" s="17"/>
      <c r="L67" s="17"/>
      <c r="M67" s="17"/>
      <c r="N67" s="17"/>
      <c r="O67" s="2"/>
      <c r="P67" s="2"/>
      <c r="Q67" s="2"/>
      <c r="R67" s="2"/>
      <c r="S67" s="818"/>
      <c r="T67" s="929"/>
      <c r="U67" s="929"/>
      <c r="V67" s="930"/>
      <c r="W67" s="290" t="s">
        <v>80</v>
      </c>
      <c r="X67" s="229"/>
      <c r="Y67" s="229"/>
      <c r="Z67" s="229"/>
      <c r="AA67" s="291" t="s">
        <v>35</v>
      </c>
      <c r="AB67" s="231"/>
      <c r="AC67" s="231"/>
      <c r="AD67" s="292"/>
      <c r="AE67" s="290" t="s">
        <v>87</v>
      </c>
      <c r="AF67" s="229"/>
      <c r="AG67" s="228"/>
      <c r="AH67" s="233"/>
    </row>
    <row r="68" spans="1:35" ht="20.100000000000001" customHeight="1" x14ac:dyDescent="0.15">
      <c r="A68" s="66"/>
      <c r="B68" s="66"/>
      <c r="C68" s="66"/>
      <c r="D68" s="2"/>
      <c r="E68" s="2"/>
      <c r="F68" s="2"/>
      <c r="G68" s="2"/>
      <c r="H68" s="2"/>
      <c r="I68" s="2"/>
      <c r="J68" s="2"/>
      <c r="K68" s="20"/>
      <c r="L68" s="2"/>
      <c r="M68" s="20"/>
      <c r="N68" s="2"/>
      <c r="O68" s="67"/>
      <c r="P68" s="67"/>
      <c r="Q68" s="67"/>
      <c r="R68" s="67"/>
      <c r="S68" s="931" t="s">
        <v>85</v>
      </c>
      <c r="T68" s="932"/>
      <c r="U68" s="932"/>
      <c r="V68" s="933"/>
      <c r="W68" s="1090">
        <f>+IF($W$32="","",$W$32)</f>
        <v>902500000</v>
      </c>
      <c r="X68" s="1091"/>
      <c r="Y68" s="1091"/>
      <c r="Z68" s="1092"/>
      <c r="AA68" s="1090">
        <f>+IF($AA$32="","",$AA$32)</f>
        <v>90250000</v>
      </c>
      <c r="AB68" s="1091"/>
      <c r="AC68" s="1091"/>
      <c r="AD68" s="1092"/>
      <c r="AE68" s="1090">
        <f>+IF($AE$32="","",$AE$32)</f>
        <v>992750000</v>
      </c>
      <c r="AF68" s="1091"/>
      <c r="AG68" s="1091"/>
      <c r="AH68" s="1092"/>
    </row>
    <row r="69" spans="1:35" ht="20.100000000000001" customHeight="1" x14ac:dyDescent="0.15">
      <c r="A69" s="68"/>
      <c r="B69" s="6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67"/>
      <c r="P69" s="67"/>
      <c r="Q69" s="67"/>
      <c r="R69" s="67"/>
      <c r="S69" s="824" t="s">
        <v>86</v>
      </c>
      <c r="T69" s="825"/>
      <c r="U69" s="825"/>
      <c r="V69" s="826"/>
      <c r="W69" s="1090">
        <f>+IF($W$33="","",$W$33)</f>
        <v>15000</v>
      </c>
      <c r="X69" s="1091"/>
      <c r="Y69" s="1091"/>
      <c r="Z69" s="1092"/>
      <c r="AA69" s="1090">
        <f>+IF($AA$33="","",$AA$33)</f>
        <v>1200</v>
      </c>
      <c r="AB69" s="1091"/>
      <c r="AC69" s="1091"/>
      <c r="AD69" s="1092"/>
      <c r="AE69" s="1090">
        <f>+IF($AE$33="","",$AE$33)</f>
        <v>16200</v>
      </c>
      <c r="AF69" s="1091"/>
      <c r="AG69" s="1091"/>
      <c r="AH69" s="1092"/>
    </row>
    <row r="70" spans="1:35" ht="20.100000000000001" customHeight="1" thickBot="1" x14ac:dyDescent="0.2">
      <c r="A70" s="68"/>
      <c r="B70" s="70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67"/>
      <c r="P70" s="67"/>
      <c r="Q70" s="67"/>
      <c r="R70" s="67"/>
      <c r="S70" s="920" t="s">
        <v>84</v>
      </c>
      <c r="T70" s="921"/>
      <c r="U70" s="921"/>
      <c r="V70" s="922"/>
      <c r="W70" s="1083">
        <f>+IF($W$34="","",$W$34)</f>
        <v>4000</v>
      </c>
      <c r="X70" s="1084"/>
      <c r="Y70" s="1084"/>
      <c r="Z70" s="1085"/>
      <c r="AA70" s="1083">
        <f>+IF($AA$34="","",$AA$34)</f>
        <v>0</v>
      </c>
      <c r="AB70" s="1084"/>
      <c r="AC70" s="1084"/>
      <c r="AD70" s="1085"/>
      <c r="AE70" s="1083">
        <f>+IF($AE$34="","",$AE$34)</f>
        <v>4000</v>
      </c>
      <c r="AF70" s="1084"/>
      <c r="AG70" s="1084"/>
      <c r="AH70" s="1085"/>
    </row>
    <row r="71" spans="1:35" ht="20.100000000000001" customHeight="1" thickBot="1" x14ac:dyDescent="0.2">
      <c r="A71" s="68"/>
      <c r="B71" s="70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67"/>
      <c r="P71" s="67"/>
      <c r="Q71" s="67"/>
      <c r="R71" s="67"/>
      <c r="S71" s="836" t="s">
        <v>113</v>
      </c>
      <c r="T71" s="837"/>
      <c r="U71" s="837"/>
      <c r="V71" s="838"/>
      <c r="W71" s="1086">
        <f>+IF($W$35="","",$W$35)</f>
        <v>902519000</v>
      </c>
      <c r="X71" s="1087"/>
      <c r="Y71" s="1087"/>
      <c r="Z71" s="1088"/>
      <c r="AA71" s="1086">
        <f>+IF($AA$35="","",$AA$35)</f>
        <v>90251200</v>
      </c>
      <c r="AB71" s="1087"/>
      <c r="AC71" s="1087"/>
      <c r="AD71" s="1088"/>
      <c r="AE71" s="1086">
        <f>+IF($AE$35="","",$AE$35)</f>
        <v>992770200</v>
      </c>
      <c r="AF71" s="1087"/>
      <c r="AG71" s="1087"/>
      <c r="AH71" s="1089"/>
    </row>
    <row r="72" spans="1:35" ht="15" customHeight="1" x14ac:dyDescent="0.15">
      <c r="A72" s="68"/>
      <c r="B72" s="6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67"/>
      <c r="P72" s="67"/>
      <c r="Q72" s="67"/>
      <c r="R72" s="67"/>
      <c r="S72" s="246"/>
      <c r="T72" s="246"/>
      <c r="U72" s="246"/>
      <c r="V72" s="246"/>
      <c r="W72" s="248"/>
      <c r="X72" s="248"/>
      <c r="Y72" s="248"/>
      <c r="Z72" s="248"/>
      <c r="AA72" s="248"/>
      <c r="AB72" s="248"/>
      <c r="AC72" s="248"/>
      <c r="AD72" s="778" t="s">
        <v>112</v>
      </c>
      <c r="AE72" s="778"/>
      <c r="AF72" s="778"/>
      <c r="AG72" s="778"/>
      <c r="AH72" s="778"/>
    </row>
    <row r="73" spans="1:35" ht="14.85" customHeight="1" x14ac:dyDescent="0.2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1099" t="s">
        <v>93</v>
      </c>
      <c r="N73" s="1099"/>
      <c r="O73" s="1099"/>
      <c r="P73" s="1099"/>
      <c r="Q73" s="1099"/>
      <c r="R73" s="1099"/>
      <c r="S73" s="1099"/>
      <c r="T73" s="1099"/>
      <c r="U73" s="1099"/>
      <c r="V73" s="1099"/>
      <c r="W73" s="1100" t="s">
        <v>129</v>
      </c>
      <c r="X73" s="1100"/>
      <c r="Y73" s="1100"/>
      <c r="Z73" s="1100"/>
      <c r="AA73" s="236"/>
      <c r="AB73" s="236"/>
      <c r="AC73" s="236"/>
      <c r="AD73" s="236"/>
      <c r="AE73" s="236"/>
      <c r="AF73" s="236"/>
      <c r="AG73" s="236"/>
      <c r="AH73" s="236"/>
    </row>
    <row r="74" spans="1:35" ht="14.85" customHeight="1" x14ac:dyDescent="0.2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1099"/>
      <c r="N74" s="1099"/>
      <c r="O74" s="1099"/>
      <c r="P74" s="1099"/>
      <c r="Q74" s="1099"/>
      <c r="R74" s="1099"/>
      <c r="S74" s="1099"/>
      <c r="T74" s="1099"/>
      <c r="U74" s="1099"/>
      <c r="V74" s="1099"/>
      <c r="W74" s="1100"/>
      <c r="X74" s="1100"/>
      <c r="Y74" s="1100"/>
      <c r="Z74" s="1100"/>
      <c r="AA74" s="236"/>
      <c r="AB74" s="236"/>
      <c r="AC74" s="236"/>
      <c r="AD74" s="236"/>
      <c r="AE74" s="236"/>
      <c r="AF74" s="236"/>
      <c r="AG74" s="236"/>
      <c r="AH74" s="236"/>
    </row>
    <row r="75" spans="1:35" ht="14.85" customHeight="1" x14ac:dyDescent="0.15">
      <c r="A75" s="160" t="s">
        <v>58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31"/>
      <c r="X75" s="81" t="s">
        <v>62</v>
      </c>
      <c r="Y75" s="81"/>
      <c r="Z75" s="487">
        <f>+$Z$3</f>
        <v>5</v>
      </c>
      <c r="AA75" s="487"/>
      <c r="AB75" s="81" t="s">
        <v>63</v>
      </c>
      <c r="AC75" s="487">
        <f>+$AC$3</f>
        <v>6</v>
      </c>
      <c r="AD75" s="487"/>
      <c r="AE75" s="81" t="s">
        <v>64</v>
      </c>
      <c r="AF75" s="487">
        <f>+$AF$3</f>
        <v>5</v>
      </c>
      <c r="AG75" s="487"/>
      <c r="AH75" s="81" t="s">
        <v>65</v>
      </c>
    </row>
    <row r="76" spans="1:35" ht="14.85" customHeight="1" x14ac:dyDescent="0.15">
      <c r="A76" s="160"/>
      <c r="B76" s="432" t="str">
        <f>+$B$4</f>
        <v>土木部</v>
      </c>
      <c r="C76" s="432"/>
      <c r="D76" s="432"/>
      <c r="E76" s="432"/>
      <c r="F76" s="432"/>
      <c r="G76" s="432"/>
      <c r="H76" s="432"/>
      <c r="I76" s="432"/>
      <c r="J76" s="432"/>
      <c r="K76" s="432"/>
      <c r="L76" s="2"/>
      <c r="M76" s="2"/>
      <c r="N76" s="2"/>
      <c r="P76" s="9"/>
      <c r="Q76" s="120"/>
      <c r="R76" s="83"/>
      <c r="S76" s="120"/>
      <c r="T76" s="83"/>
      <c r="U76" s="120"/>
      <c r="V76" s="161"/>
      <c r="W76" s="543" t="s">
        <v>88</v>
      </c>
      <c r="X76" s="460"/>
      <c r="Y76" s="460"/>
      <c r="Z76" s="461"/>
      <c r="AA76" s="535" t="str">
        <f>+$AA$4</f>
        <v>82402</v>
      </c>
      <c r="AB76" s="535"/>
      <c r="AC76" s="535"/>
      <c r="AD76" s="535"/>
      <c r="AE76" s="535"/>
      <c r="AF76" s="535"/>
      <c r="AG76" s="535"/>
      <c r="AH76" s="536"/>
    </row>
    <row r="77" spans="1:35" ht="14.85" customHeight="1" thickBot="1" x14ac:dyDescent="0.2">
      <c r="A77" s="180"/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132" t="s">
        <v>59</v>
      </c>
      <c r="M77" s="2"/>
      <c r="N77" s="2"/>
      <c r="O77" s="9"/>
      <c r="P77" s="9"/>
      <c r="Q77" s="9"/>
      <c r="R77" s="120"/>
      <c r="S77" s="150"/>
      <c r="T77" s="150"/>
      <c r="U77" s="159"/>
      <c r="V77" s="152"/>
      <c r="W77" s="544"/>
      <c r="X77" s="462"/>
      <c r="Y77" s="462"/>
      <c r="Z77" s="463"/>
      <c r="AA77" s="537"/>
      <c r="AB77" s="537"/>
      <c r="AC77" s="537"/>
      <c r="AD77" s="537"/>
      <c r="AE77" s="537"/>
      <c r="AF77" s="537"/>
      <c r="AG77" s="537"/>
      <c r="AH77" s="538"/>
    </row>
    <row r="78" spans="1:35" ht="14.85" customHeight="1" x14ac:dyDescent="0.15">
      <c r="A78" s="130"/>
      <c r="B78" s="130"/>
      <c r="C78" s="130"/>
      <c r="D78" s="130"/>
      <c r="E78" s="130"/>
      <c r="F78" s="120"/>
      <c r="G78" s="120"/>
      <c r="H78" s="120"/>
      <c r="I78" s="2"/>
      <c r="J78" s="2"/>
      <c r="K78" s="137"/>
      <c r="L78" s="137"/>
      <c r="M78" s="2"/>
      <c r="N78" s="122"/>
      <c r="O78" s="122"/>
      <c r="P78" s="122"/>
      <c r="Q78" s="122"/>
      <c r="R78" s="122"/>
      <c r="S78" s="151"/>
      <c r="T78" s="157"/>
      <c r="U78" s="158"/>
      <c r="V78" s="152"/>
      <c r="W78" s="545" t="s">
        <v>91</v>
      </c>
      <c r="X78" s="546"/>
      <c r="Y78" s="546"/>
      <c r="Z78" s="547"/>
      <c r="AA78" s="773">
        <f>+$AA$6</f>
        <v>1234567890123</v>
      </c>
      <c r="AB78" s="773"/>
      <c r="AC78" s="773"/>
      <c r="AD78" s="773"/>
      <c r="AE78" s="773"/>
      <c r="AF78" s="773"/>
      <c r="AG78" s="773"/>
      <c r="AH78" s="774"/>
    </row>
    <row r="79" spans="1:35" ht="14.85" customHeight="1" x14ac:dyDescent="0.15">
      <c r="A79" s="179" t="s">
        <v>60</v>
      </c>
      <c r="B79" s="124"/>
      <c r="C79" s="125"/>
      <c r="D79" s="125"/>
      <c r="E79" s="505" t="str">
        <f>+$E$7</f>
        <v>SD2100017</v>
      </c>
      <c r="F79" s="505"/>
      <c r="G79" s="505"/>
      <c r="H79" s="505"/>
      <c r="I79" s="505"/>
      <c r="J79" s="505"/>
      <c r="K79" s="505"/>
      <c r="L79" s="506"/>
      <c r="M79" s="2"/>
      <c r="N79" s="122"/>
      <c r="O79" s="130"/>
      <c r="P79" s="130"/>
      <c r="Q79" s="130"/>
      <c r="R79" s="130"/>
      <c r="T79" s="9"/>
      <c r="V79" s="96"/>
      <c r="W79" s="548"/>
      <c r="X79" s="549"/>
      <c r="Y79" s="549"/>
      <c r="Z79" s="550"/>
      <c r="AA79" s="775"/>
      <c r="AB79" s="775"/>
      <c r="AC79" s="775"/>
      <c r="AD79" s="775"/>
      <c r="AE79" s="775"/>
      <c r="AF79" s="775"/>
      <c r="AG79" s="775"/>
      <c r="AH79" s="776"/>
    </row>
    <row r="80" spans="1:35" ht="14.85" customHeight="1" x14ac:dyDescent="0.15">
      <c r="A80" s="149"/>
      <c r="B80" s="121"/>
      <c r="C80" s="127"/>
      <c r="D80" s="127"/>
      <c r="E80" s="507"/>
      <c r="F80" s="507"/>
      <c r="G80" s="507"/>
      <c r="H80" s="507"/>
      <c r="I80" s="507"/>
      <c r="J80" s="507"/>
      <c r="K80" s="507"/>
      <c r="L80" s="508"/>
      <c r="M80" s="2"/>
      <c r="N80" s="126"/>
      <c r="O80" s="123"/>
      <c r="P80" s="123"/>
      <c r="Q80" s="123"/>
      <c r="R80" s="126"/>
      <c r="S80" s="9"/>
      <c r="T80" s="9"/>
      <c r="U80" s="9"/>
      <c r="V80" s="128"/>
      <c r="W80" s="9" t="s">
        <v>66</v>
      </c>
      <c r="Z80" s="518" t="str">
        <f>+$Z$8</f>
        <v>茨城県東茨城郡茨城町長岡3518</v>
      </c>
      <c r="AA80" s="518"/>
      <c r="AB80" s="518"/>
      <c r="AC80" s="518"/>
      <c r="AD80" s="518"/>
      <c r="AE80" s="518"/>
      <c r="AF80" s="518"/>
      <c r="AG80" s="518"/>
      <c r="AH80" s="519"/>
    </row>
    <row r="81" spans="1:35" ht="14.85" customHeight="1" x14ac:dyDescent="0.15">
      <c r="A81" s="133" t="s">
        <v>61</v>
      </c>
      <c r="B81" s="148"/>
      <c r="C81" s="148"/>
      <c r="D81" s="148"/>
      <c r="E81" s="460" t="str">
        <f>+$E$9</f>
        <v>住友調整池</v>
      </c>
      <c r="F81" s="460"/>
      <c r="G81" s="460"/>
      <c r="H81" s="460"/>
      <c r="I81" s="460"/>
      <c r="J81" s="460"/>
      <c r="K81" s="460"/>
      <c r="L81" s="461"/>
      <c r="M81" s="2"/>
      <c r="N81" s="126"/>
      <c r="O81" s="123"/>
      <c r="P81" s="123"/>
      <c r="Q81" s="123"/>
      <c r="R81" s="126"/>
      <c r="S81" s="9"/>
      <c r="T81" s="9"/>
      <c r="U81" s="9"/>
      <c r="V81" s="128"/>
      <c r="W81" s="9"/>
      <c r="Z81" s="9"/>
      <c r="AH81" s="96"/>
    </row>
    <row r="82" spans="1:35" ht="14.85" customHeight="1" x14ac:dyDescent="0.15">
      <c r="A82" s="139"/>
      <c r="B82" s="140"/>
      <c r="C82" s="140"/>
      <c r="D82" s="140"/>
      <c r="E82" s="462"/>
      <c r="F82" s="462"/>
      <c r="G82" s="462"/>
      <c r="H82" s="462"/>
      <c r="I82" s="462"/>
      <c r="J82" s="462"/>
      <c r="K82" s="462"/>
      <c r="L82" s="463"/>
      <c r="M82" s="2"/>
      <c r="N82" s="83"/>
      <c r="V82" s="96"/>
      <c r="W82" s="1" t="s">
        <v>67</v>
      </c>
      <c r="Z82" s="799" t="str">
        <f>+$Z$10</f>
        <v>株式会社〇〇工務店</v>
      </c>
      <c r="AA82" s="799"/>
      <c r="AB82" s="799"/>
      <c r="AC82" s="799"/>
      <c r="AD82" s="799"/>
      <c r="AE82" s="799"/>
      <c r="AF82" s="799"/>
      <c r="AG82" s="799"/>
      <c r="AH82" s="800"/>
    </row>
    <row r="83" spans="1:35" ht="14.85" customHeight="1" x14ac:dyDescent="0.15">
      <c r="A83" s="144"/>
      <c r="M83" s="2"/>
      <c r="N83" s="120"/>
      <c r="O83" s="120"/>
      <c r="P83" s="9"/>
      <c r="Q83" s="9"/>
      <c r="R83" s="9"/>
      <c r="S83" s="9"/>
      <c r="T83" s="9"/>
      <c r="U83" s="9"/>
      <c r="V83" s="162"/>
      <c r="W83" s="2"/>
      <c r="Z83" s="799"/>
      <c r="AA83" s="799"/>
      <c r="AB83" s="799"/>
      <c r="AC83" s="799"/>
      <c r="AD83" s="799"/>
      <c r="AE83" s="799"/>
      <c r="AF83" s="799"/>
      <c r="AG83" s="799"/>
      <c r="AH83" s="800"/>
    </row>
    <row r="84" spans="1:35" ht="14.85" customHeight="1" thickBot="1" x14ac:dyDescent="0.2">
      <c r="A84" s="166"/>
      <c r="B84" s="141"/>
      <c r="C84" s="141"/>
      <c r="D84" s="142"/>
      <c r="E84" s="146"/>
      <c r="F84" s="147"/>
      <c r="G84" s="147"/>
      <c r="H84" s="147"/>
      <c r="I84" s="147"/>
      <c r="J84" s="147"/>
      <c r="K84" s="147"/>
      <c r="L84" s="147"/>
      <c r="M84" s="2"/>
      <c r="N84" s="120"/>
      <c r="P84" s="9"/>
      <c r="Q84" s="9"/>
      <c r="R84" s="9"/>
      <c r="V84" s="96"/>
      <c r="AG84" s="163" t="s">
        <v>70</v>
      </c>
      <c r="AH84" s="96"/>
    </row>
    <row r="85" spans="1:35" ht="14.85" customHeight="1" x14ac:dyDescent="0.15">
      <c r="A85" s="173" t="s">
        <v>75</v>
      </c>
      <c r="B85" s="174"/>
      <c r="C85" s="174"/>
      <c r="D85" s="175"/>
      <c r="E85" s="480">
        <f>+$E$13</f>
        <v>992770200</v>
      </c>
      <c r="F85" s="481"/>
      <c r="G85" s="481"/>
      <c r="H85" s="481"/>
      <c r="I85" s="481"/>
      <c r="J85" s="481"/>
      <c r="K85" s="481"/>
      <c r="L85" s="482"/>
      <c r="M85" s="2"/>
      <c r="N85" s="129"/>
      <c r="P85" s="130"/>
      <c r="Q85" s="130"/>
      <c r="R85" s="130"/>
      <c r="T85" s="130"/>
      <c r="V85" s="128"/>
      <c r="W85" s="9"/>
      <c r="AH85" s="96"/>
    </row>
    <row r="86" spans="1:35" ht="14.85" customHeight="1" thickBot="1" x14ac:dyDescent="0.2">
      <c r="A86" s="176" t="s">
        <v>74</v>
      </c>
      <c r="B86" s="177"/>
      <c r="C86" s="177"/>
      <c r="D86" s="178"/>
      <c r="E86" s="483"/>
      <c r="F86" s="484"/>
      <c r="G86" s="484"/>
      <c r="H86" s="484"/>
      <c r="I86" s="484"/>
      <c r="J86" s="484"/>
      <c r="K86" s="484"/>
      <c r="L86" s="485"/>
      <c r="M86" s="2"/>
      <c r="N86" s="129"/>
      <c r="P86" s="130"/>
      <c r="Q86" s="130"/>
      <c r="R86" s="130"/>
      <c r="T86" s="130"/>
      <c r="W86" s="80" t="s">
        <v>71</v>
      </c>
      <c r="X86" s="121"/>
      <c r="Y86" s="486" t="str">
        <f>+$Y$14</f>
        <v>029-292-0095</v>
      </c>
      <c r="Z86" s="486"/>
      <c r="AA86" s="486"/>
      <c r="AB86" s="486"/>
      <c r="AC86" s="81" t="s">
        <v>73</v>
      </c>
      <c r="AD86" s="81"/>
      <c r="AE86" s="487" t="str">
        <f>+$AE$14</f>
        <v>昭和 太郎</v>
      </c>
      <c r="AF86" s="487"/>
      <c r="AG86" s="487"/>
      <c r="AH86" s="488"/>
    </row>
    <row r="87" spans="1:35" ht="14.85" customHeight="1" x14ac:dyDescent="0.15">
      <c r="A87" s="252"/>
      <c r="B87" s="141"/>
      <c r="C87" s="141"/>
      <c r="D87" s="142"/>
      <c r="E87" s="249"/>
      <c r="F87" s="249"/>
      <c r="G87" s="249"/>
      <c r="H87" s="249"/>
      <c r="I87" s="249"/>
      <c r="J87" s="249"/>
      <c r="K87" s="249"/>
      <c r="L87" s="249"/>
      <c r="M87" s="2"/>
      <c r="N87" s="129"/>
      <c r="P87" s="130"/>
      <c r="Q87" s="130"/>
      <c r="R87" s="130"/>
      <c r="T87" s="130"/>
      <c r="W87" s="156"/>
      <c r="X87" s="9"/>
      <c r="Y87" s="20"/>
      <c r="Z87" s="20"/>
      <c r="AA87" s="20"/>
      <c r="AB87" s="20"/>
      <c r="AE87" s="250"/>
      <c r="AF87" s="250"/>
      <c r="AG87" s="250"/>
      <c r="AH87" s="251"/>
    </row>
    <row r="88" spans="1:35" s="145" customFormat="1" ht="14.85" customHeight="1" x14ac:dyDescent="0.4">
      <c r="A88" s="725" t="s">
        <v>76</v>
      </c>
      <c r="B88" s="725" t="s">
        <v>65</v>
      </c>
      <c r="C88" s="727" t="s">
        <v>83</v>
      </c>
      <c r="D88" s="728"/>
      <c r="E88" s="728"/>
      <c r="F88" s="728"/>
      <c r="G88" s="728"/>
      <c r="H88" s="728"/>
      <c r="I88" s="728"/>
      <c r="J88" s="728"/>
      <c r="K88" s="728"/>
      <c r="L88" s="728"/>
      <c r="M88" s="728"/>
      <c r="N88" s="729"/>
      <c r="O88" s="733" t="s">
        <v>77</v>
      </c>
      <c r="P88" s="734"/>
      <c r="Q88" s="733" t="s">
        <v>78</v>
      </c>
      <c r="R88" s="734"/>
      <c r="S88" s="733" t="s">
        <v>79</v>
      </c>
      <c r="T88" s="737"/>
      <c r="U88" s="737"/>
      <c r="V88" s="734"/>
      <c r="W88" s="733" t="s">
        <v>80</v>
      </c>
      <c r="X88" s="737"/>
      <c r="Y88" s="737"/>
      <c r="Z88" s="734"/>
      <c r="AA88" s="753" t="s">
        <v>81</v>
      </c>
      <c r="AB88" s="754"/>
      <c r="AC88" s="733" t="s">
        <v>106</v>
      </c>
      <c r="AD88" s="737"/>
      <c r="AE88" s="737"/>
      <c r="AF88" s="737"/>
      <c r="AG88" s="737"/>
      <c r="AH88" s="734"/>
    </row>
    <row r="89" spans="1:35" s="145" customFormat="1" ht="14.85" customHeight="1" x14ac:dyDescent="0.4">
      <c r="A89" s="726"/>
      <c r="B89" s="726"/>
      <c r="C89" s="730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2"/>
      <c r="O89" s="735"/>
      <c r="P89" s="736"/>
      <c r="Q89" s="735"/>
      <c r="R89" s="736"/>
      <c r="S89" s="735"/>
      <c r="T89" s="738"/>
      <c r="U89" s="738"/>
      <c r="V89" s="736"/>
      <c r="W89" s="735"/>
      <c r="X89" s="738"/>
      <c r="Y89" s="738"/>
      <c r="Z89" s="736"/>
      <c r="AA89" s="755"/>
      <c r="AB89" s="756"/>
      <c r="AC89" s="735"/>
      <c r="AD89" s="738"/>
      <c r="AE89" s="738"/>
      <c r="AF89" s="738"/>
      <c r="AG89" s="738"/>
      <c r="AH89" s="736"/>
    </row>
    <row r="90" spans="1:35" s="207" customFormat="1" ht="14.85" customHeight="1" x14ac:dyDescent="0.15">
      <c r="A90" s="724">
        <f>+IF($A$18="","",$A$18)</f>
        <v>10</v>
      </c>
      <c r="B90" s="623">
        <f>+IF($B$18="","",$B$18)</f>
        <v>30</v>
      </c>
      <c r="C90" s="625" t="str">
        <f>+IF($C$18="","",$C$18)</f>
        <v>道路工事一式〇〇
〇〇〇</v>
      </c>
      <c r="D90" s="626"/>
      <c r="E90" s="626"/>
      <c r="F90" s="626"/>
      <c r="G90" s="626"/>
      <c r="H90" s="626"/>
      <c r="I90" s="626"/>
      <c r="J90" s="626"/>
      <c r="K90" s="626"/>
      <c r="L90" s="626"/>
      <c r="M90" s="626"/>
      <c r="N90" s="627"/>
      <c r="O90" s="587">
        <f>+IF($O$18="","",$O$18)</f>
        <v>1</v>
      </c>
      <c r="P90" s="588"/>
      <c r="Q90" s="591" t="str">
        <f>+IF($Q$18="","",$Q$18)</f>
        <v>式</v>
      </c>
      <c r="R90" s="592"/>
      <c r="S90" s="1093">
        <f>+IF($S$18="","",$S$18)</f>
        <v>900000000</v>
      </c>
      <c r="T90" s="1094"/>
      <c r="U90" s="1094"/>
      <c r="V90" s="1095"/>
      <c r="W90" s="1093">
        <f>+IF($W$18="","",$W$18)</f>
        <v>900000000</v>
      </c>
      <c r="X90" s="1094"/>
      <c r="Y90" s="1094"/>
      <c r="Z90" s="1095"/>
      <c r="AA90" s="601">
        <f>+IF($AA$18="","",$AA$18)</f>
        <v>0.1</v>
      </c>
      <c r="AB90" s="757"/>
      <c r="AC90" s="779" t="str">
        <f>+IF($AC$18="","",$AC$18)</f>
        <v/>
      </c>
      <c r="AD90" s="780"/>
      <c r="AE90" s="780"/>
      <c r="AF90" s="780"/>
      <c r="AG90" s="780"/>
      <c r="AH90" s="781"/>
      <c r="AI90" s="241"/>
    </row>
    <row r="91" spans="1:35" s="207" customFormat="1" ht="14.85" customHeight="1" x14ac:dyDescent="0.15">
      <c r="A91" s="722"/>
      <c r="B91" s="624"/>
      <c r="C91" s="628"/>
      <c r="D91" s="629"/>
      <c r="E91" s="629"/>
      <c r="F91" s="629"/>
      <c r="G91" s="629"/>
      <c r="H91" s="629"/>
      <c r="I91" s="629"/>
      <c r="J91" s="629"/>
      <c r="K91" s="629"/>
      <c r="L91" s="629"/>
      <c r="M91" s="629"/>
      <c r="N91" s="630"/>
      <c r="O91" s="589"/>
      <c r="P91" s="590"/>
      <c r="Q91" s="593"/>
      <c r="R91" s="594"/>
      <c r="S91" s="1096"/>
      <c r="T91" s="1097"/>
      <c r="U91" s="1097"/>
      <c r="V91" s="1098"/>
      <c r="W91" s="1096"/>
      <c r="X91" s="1097"/>
      <c r="Y91" s="1097"/>
      <c r="Z91" s="1098"/>
      <c r="AA91" s="758"/>
      <c r="AB91" s="759"/>
      <c r="AC91" s="782"/>
      <c r="AD91" s="783"/>
      <c r="AE91" s="783"/>
      <c r="AF91" s="783"/>
      <c r="AG91" s="783"/>
      <c r="AH91" s="784"/>
      <c r="AI91" s="241"/>
    </row>
    <row r="92" spans="1:35" s="207" customFormat="1" ht="14.85" customHeight="1" x14ac:dyDescent="0.15">
      <c r="A92" s="724">
        <f>+IF($A$20="","",$A$20)</f>
        <v>10</v>
      </c>
      <c r="B92" s="623">
        <f>+IF($B$20="","",$B$20)</f>
        <v>30</v>
      </c>
      <c r="C92" s="625" t="str">
        <f>+IF($C$20="","",$C$20)</f>
        <v>外注費</v>
      </c>
      <c r="D92" s="626"/>
      <c r="E92" s="626"/>
      <c r="F92" s="626"/>
      <c r="G92" s="626"/>
      <c r="H92" s="626"/>
      <c r="I92" s="626"/>
      <c r="J92" s="626"/>
      <c r="K92" s="626"/>
      <c r="L92" s="626"/>
      <c r="M92" s="626"/>
      <c r="N92" s="627"/>
      <c r="O92" s="587">
        <f>+IF($O$20="","",$O$20)</f>
        <v>1</v>
      </c>
      <c r="P92" s="588"/>
      <c r="Q92" s="591" t="str">
        <f>+IF($Q$20="","",$Q$20)</f>
        <v>式</v>
      </c>
      <c r="R92" s="592"/>
      <c r="S92" s="1093">
        <f>+IF($S$20="","",$S$20)</f>
        <v>1600000</v>
      </c>
      <c r="T92" s="1094"/>
      <c r="U92" s="1094"/>
      <c r="V92" s="1095"/>
      <c r="W92" s="1093">
        <f>+IF($W$20="","",$W$20)</f>
        <v>1600000</v>
      </c>
      <c r="X92" s="1094"/>
      <c r="Y92" s="1094"/>
      <c r="Z92" s="1095"/>
      <c r="AA92" s="601">
        <f>+IF($AA$20="","",$AA$20)</f>
        <v>0.1</v>
      </c>
      <c r="AB92" s="757"/>
      <c r="AC92" s="779" t="str">
        <f>+IF($AC$20="","",$AC$20)</f>
        <v/>
      </c>
      <c r="AD92" s="780"/>
      <c r="AE92" s="780"/>
      <c r="AF92" s="780"/>
      <c r="AG92" s="780"/>
      <c r="AH92" s="781"/>
      <c r="AI92" s="241"/>
    </row>
    <row r="93" spans="1:35" s="207" customFormat="1" ht="14.85" customHeight="1" x14ac:dyDescent="0.15">
      <c r="A93" s="722"/>
      <c r="B93" s="624"/>
      <c r="C93" s="628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30"/>
      <c r="O93" s="589"/>
      <c r="P93" s="590"/>
      <c r="Q93" s="593"/>
      <c r="R93" s="594"/>
      <c r="S93" s="1096"/>
      <c r="T93" s="1097"/>
      <c r="U93" s="1097"/>
      <c r="V93" s="1098"/>
      <c r="W93" s="1096"/>
      <c r="X93" s="1097"/>
      <c r="Y93" s="1097"/>
      <c r="Z93" s="1098"/>
      <c r="AA93" s="758"/>
      <c r="AB93" s="759"/>
      <c r="AC93" s="782"/>
      <c r="AD93" s="783"/>
      <c r="AE93" s="783"/>
      <c r="AF93" s="783"/>
      <c r="AG93" s="783"/>
      <c r="AH93" s="784"/>
      <c r="AI93" s="241"/>
    </row>
    <row r="94" spans="1:35" s="207" customFormat="1" ht="14.85" customHeight="1" x14ac:dyDescent="0.15">
      <c r="A94" s="724">
        <f>+IF($A$22="","",$A$22)</f>
        <v>10</v>
      </c>
      <c r="B94" s="623">
        <f>+IF($B$22="","",$B$22)</f>
        <v>30</v>
      </c>
      <c r="C94" s="625" t="str">
        <f>+IF($C$22="","",$C$22)</f>
        <v>材料費</v>
      </c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7"/>
      <c r="O94" s="587">
        <f>+IF($O$22="","",$O$22)</f>
        <v>100</v>
      </c>
      <c r="P94" s="588"/>
      <c r="Q94" s="591" t="str">
        <f>+IF($Q$22="","",$Q$22)</f>
        <v>ｋｇ</v>
      </c>
      <c r="R94" s="592"/>
      <c r="S94" s="1093">
        <f>+IF($S$22="","",$S$22)</f>
        <v>9000</v>
      </c>
      <c r="T94" s="1094"/>
      <c r="U94" s="1094"/>
      <c r="V94" s="1095"/>
      <c r="W94" s="1093">
        <f>+IF($W$22="","",$W$22)</f>
        <v>900000</v>
      </c>
      <c r="X94" s="1094"/>
      <c r="Y94" s="1094"/>
      <c r="Z94" s="1095"/>
      <c r="AA94" s="601">
        <f>+IF($AA$22="","",$AA$22)</f>
        <v>0.1</v>
      </c>
      <c r="AB94" s="757"/>
      <c r="AC94" s="779" t="str">
        <f>+IF($AC$22="","",$AC$22)</f>
        <v/>
      </c>
      <c r="AD94" s="780"/>
      <c r="AE94" s="780"/>
      <c r="AF94" s="780"/>
      <c r="AG94" s="780"/>
      <c r="AH94" s="781"/>
      <c r="AI94" s="241"/>
    </row>
    <row r="95" spans="1:35" s="207" customFormat="1" ht="14.85" customHeight="1" x14ac:dyDescent="0.15">
      <c r="A95" s="722"/>
      <c r="B95" s="624"/>
      <c r="C95" s="628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30"/>
      <c r="O95" s="589"/>
      <c r="P95" s="590"/>
      <c r="Q95" s="593"/>
      <c r="R95" s="594"/>
      <c r="S95" s="1096"/>
      <c r="T95" s="1097"/>
      <c r="U95" s="1097"/>
      <c r="V95" s="1098"/>
      <c r="W95" s="1096"/>
      <c r="X95" s="1097"/>
      <c r="Y95" s="1097"/>
      <c r="Z95" s="1098"/>
      <c r="AA95" s="758"/>
      <c r="AB95" s="759"/>
      <c r="AC95" s="782"/>
      <c r="AD95" s="783"/>
      <c r="AE95" s="783"/>
      <c r="AF95" s="783"/>
      <c r="AG95" s="783"/>
      <c r="AH95" s="784"/>
      <c r="AI95" s="241"/>
    </row>
    <row r="96" spans="1:35" s="207" customFormat="1" ht="14.85" customHeight="1" x14ac:dyDescent="0.15">
      <c r="A96" s="724">
        <f>+IF($A$24="","",$A$24)</f>
        <v>10</v>
      </c>
      <c r="B96" s="623">
        <f>+IF($B$24="","",$B$24)</f>
        <v>30</v>
      </c>
      <c r="C96" s="625" t="str">
        <f>+IF($C$24="","",$C$24)</f>
        <v>飲料品代</v>
      </c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7"/>
      <c r="O96" s="587">
        <f>+IF($O$24="","",$O$24)</f>
        <v>1</v>
      </c>
      <c r="P96" s="588"/>
      <c r="Q96" s="591" t="str">
        <f>+IF($Q$24="","",$Q$24)</f>
        <v>式</v>
      </c>
      <c r="R96" s="592"/>
      <c r="S96" s="1093">
        <f>+IF($S$24="","",$S$24)</f>
        <v>15000</v>
      </c>
      <c r="T96" s="1094"/>
      <c r="U96" s="1094"/>
      <c r="V96" s="1095"/>
      <c r="W96" s="1093">
        <f>+IF($W$24="","",$W$24)</f>
        <v>15000</v>
      </c>
      <c r="X96" s="1094"/>
      <c r="Y96" s="1094"/>
      <c r="Z96" s="1095"/>
      <c r="AA96" s="601">
        <f>+IF($AA$24="","",$AA$24)</f>
        <v>0.08</v>
      </c>
      <c r="AB96" s="757"/>
      <c r="AC96" s="779" t="str">
        <f>+IF($AC$24="","",$AC$24)</f>
        <v/>
      </c>
      <c r="AD96" s="780"/>
      <c r="AE96" s="780"/>
      <c r="AF96" s="780"/>
      <c r="AG96" s="780"/>
      <c r="AH96" s="781"/>
      <c r="AI96" s="241"/>
    </row>
    <row r="97" spans="1:35" s="207" customFormat="1" ht="14.85" customHeight="1" x14ac:dyDescent="0.15">
      <c r="A97" s="722"/>
      <c r="B97" s="624"/>
      <c r="C97" s="628"/>
      <c r="D97" s="629"/>
      <c r="E97" s="629"/>
      <c r="F97" s="629"/>
      <c r="G97" s="629"/>
      <c r="H97" s="629"/>
      <c r="I97" s="629"/>
      <c r="J97" s="629"/>
      <c r="K97" s="629"/>
      <c r="L97" s="629"/>
      <c r="M97" s="629"/>
      <c r="N97" s="630"/>
      <c r="O97" s="589"/>
      <c r="P97" s="590"/>
      <c r="Q97" s="593"/>
      <c r="R97" s="594"/>
      <c r="S97" s="1096"/>
      <c r="T97" s="1097"/>
      <c r="U97" s="1097"/>
      <c r="V97" s="1098"/>
      <c r="W97" s="1096"/>
      <c r="X97" s="1097"/>
      <c r="Y97" s="1097"/>
      <c r="Z97" s="1098"/>
      <c r="AA97" s="758"/>
      <c r="AB97" s="759"/>
      <c r="AC97" s="782"/>
      <c r="AD97" s="783"/>
      <c r="AE97" s="783"/>
      <c r="AF97" s="783"/>
      <c r="AG97" s="783"/>
      <c r="AH97" s="784"/>
      <c r="AI97" s="241"/>
    </row>
    <row r="98" spans="1:35" s="207" customFormat="1" ht="14.85" customHeight="1" x14ac:dyDescent="0.15">
      <c r="A98" s="724">
        <f>+IF($A$26="","",$A$26)</f>
        <v>10</v>
      </c>
      <c r="B98" s="623">
        <f>+IF($B$26="","",$B$26)</f>
        <v>30</v>
      </c>
      <c r="C98" s="625" t="str">
        <f>+IF($C$26="","",$C$26)</f>
        <v>官庁手続印紙代</v>
      </c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7"/>
      <c r="O98" s="587">
        <f>+IF($O$26="","",$O$26)</f>
        <v>1</v>
      </c>
      <c r="P98" s="588"/>
      <c r="Q98" s="591" t="str">
        <f>+IF($Q$26="","",$Q$26)</f>
        <v>式</v>
      </c>
      <c r="R98" s="592"/>
      <c r="S98" s="1093">
        <f>+IF($S$26="","",$S$26)</f>
        <v>4000</v>
      </c>
      <c r="T98" s="1094"/>
      <c r="U98" s="1094"/>
      <c r="V98" s="1095"/>
      <c r="W98" s="1093">
        <f>+IF($W$26="","",$W$26)</f>
        <v>4000</v>
      </c>
      <c r="X98" s="1094"/>
      <c r="Y98" s="1094"/>
      <c r="Z98" s="1095"/>
      <c r="AA98" s="601" t="str">
        <f>+IF($AA$26="","",$AA$26)</f>
        <v>非</v>
      </c>
      <c r="AB98" s="757"/>
      <c r="AC98" s="779" t="str">
        <f>+IF($AC$26="","",$AC$26)</f>
        <v/>
      </c>
      <c r="AD98" s="780"/>
      <c r="AE98" s="780"/>
      <c r="AF98" s="780"/>
      <c r="AG98" s="780"/>
      <c r="AH98" s="781"/>
      <c r="AI98" s="241"/>
    </row>
    <row r="99" spans="1:35" s="207" customFormat="1" ht="14.85" customHeight="1" x14ac:dyDescent="0.15">
      <c r="A99" s="722"/>
      <c r="B99" s="624"/>
      <c r="C99" s="628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30"/>
      <c r="O99" s="589"/>
      <c r="P99" s="590"/>
      <c r="Q99" s="593"/>
      <c r="R99" s="594"/>
      <c r="S99" s="1096"/>
      <c r="T99" s="1097"/>
      <c r="U99" s="1097"/>
      <c r="V99" s="1098"/>
      <c r="W99" s="1096"/>
      <c r="X99" s="1097"/>
      <c r="Y99" s="1097"/>
      <c r="Z99" s="1098"/>
      <c r="AA99" s="758"/>
      <c r="AB99" s="759"/>
      <c r="AC99" s="782"/>
      <c r="AD99" s="783"/>
      <c r="AE99" s="783"/>
      <c r="AF99" s="783"/>
      <c r="AG99" s="783"/>
      <c r="AH99" s="784"/>
      <c r="AI99" s="241"/>
    </row>
    <row r="100" spans="1:35" s="207" customFormat="1" ht="14.85" customHeight="1" x14ac:dyDescent="0.15">
      <c r="A100" s="724" t="str">
        <f>+IF($A$28="","",$A$28)</f>
        <v/>
      </c>
      <c r="B100" s="623" t="str">
        <f>+IF($B$28="","",$B$28)</f>
        <v/>
      </c>
      <c r="C100" s="625" t="str">
        <f>+IF($C$28="","",$C$28)</f>
        <v/>
      </c>
      <c r="D100" s="626"/>
      <c r="E100" s="626"/>
      <c r="F100" s="626"/>
      <c r="G100" s="626"/>
      <c r="H100" s="626"/>
      <c r="I100" s="626"/>
      <c r="J100" s="626"/>
      <c r="K100" s="626"/>
      <c r="L100" s="626"/>
      <c r="M100" s="626"/>
      <c r="N100" s="627"/>
      <c r="O100" s="587" t="str">
        <f>+IF($O$28="","",$O$28)</f>
        <v/>
      </c>
      <c r="P100" s="588"/>
      <c r="Q100" s="591" t="str">
        <f>+IF($Q$28="","",$Q$28)</f>
        <v/>
      </c>
      <c r="R100" s="592"/>
      <c r="S100" s="1093" t="str">
        <f>+IF($S$28="","",$S$28)</f>
        <v/>
      </c>
      <c r="T100" s="1094"/>
      <c r="U100" s="1094"/>
      <c r="V100" s="1095"/>
      <c r="W100" s="1093">
        <f>+IF($W$28="","",$W$28)</f>
        <v>0</v>
      </c>
      <c r="X100" s="1094"/>
      <c r="Y100" s="1094"/>
      <c r="Z100" s="1095"/>
      <c r="AA100" s="601" t="str">
        <f>+IF($AA$28="","",$AA$28)</f>
        <v>　</v>
      </c>
      <c r="AB100" s="757"/>
      <c r="AC100" s="779" t="str">
        <f>+IF($AC$28="","",$AC$28)</f>
        <v/>
      </c>
      <c r="AD100" s="780"/>
      <c r="AE100" s="780"/>
      <c r="AF100" s="780"/>
      <c r="AG100" s="780"/>
      <c r="AH100" s="781"/>
      <c r="AI100" s="242"/>
    </row>
    <row r="101" spans="1:35" s="207" customFormat="1" ht="14.85" customHeight="1" x14ac:dyDescent="0.15">
      <c r="A101" s="722"/>
      <c r="B101" s="624"/>
      <c r="C101" s="628"/>
      <c r="D101" s="629"/>
      <c r="E101" s="629"/>
      <c r="F101" s="629"/>
      <c r="G101" s="629"/>
      <c r="H101" s="629"/>
      <c r="I101" s="629"/>
      <c r="J101" s="629"/>
      <c r="K101" s="629"/>
      <c r="L101" s="629"/>
      <c r="M101" s="629"/>
      <c r="N101" s="630"/>
      <c r="O101" s="589"/>
      <c r="P101" s="590"/>
      <c r="Q101" s="593"/>
      <c r="R101" s="594"/>
      <c r="S101" s="1096"/>
      <c r="T101" s="1097"/>
      <c r="U101" s="1097"/>
      <c r="V101" s="1098"/>
      <c r="W101" s="1096"/>
      <c r="X101" s="1097"/>
      <c r="Y101" s="1097"/>
      <c r="Z101" s="1098"/>
      <c r="AA101" s="758"/>
      <c r="AB101" s="759"/>
      <c r="AC101" s="782"/>
      <c r="AD101" s="783"/>
      <c r="AE101" s="783"/>
      <c r="AF101" s="783"/>
      <c r="AG101" s="783"/>
      <c r="AH101" s="784"/>
      <c r="AI101" s="242"/>
    </row>
    <row r="102" spans="1:35" s="207" customFormat="1" ht="9.9499999999999993" customHeight="1" x14ac:dyDescent="0.15">
      <c r="A102" s="253"/>
      <c r="B102" s="253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5"/>
      <c r="P102" s="255"/>
      <c r="Q102" s="256"/>
      <c r="R102" s="260"/>
      <c r="S102" s="243"/>
      <c r="T102" s="243"/>
      <c r="U102" s="243"/>
      <c r="V102" s="243"/>
      <c r="W102" s="287"/>
      <c r="X102" s="287"/>
      <c r="Y102" s="287"/>
      <c r="Z102" s="287"/>
      <c r="AA102" s="288"/>
      <c r="AB102" s="288"/>
      <c r="AC102" s="289"/>
      <c r="AD102" s="289"/>
      <c r="AE102" s="289"/>
      <c r="AF102" s="289"/>
      <c r="AG102" s="244"/>
      <c r="AH102" s="244"/>
      <c r="AI102" s="242"/>
    </row>
    <row r="103" spans="1:35" ht="20.100000000000001" customHeight="1" x14ac:dyDescent="0.15">
      <c r="A103" s="20"/>
      <c r="B103" s="2"/>
      <c r="C103" s="20"/>
      <c r="D103" s="2"/>
      <c r="E103" s="2"/>
      <c r="F103" s="20"/>
      <c r="G103" s="2"/>
      <c r="H103" s="20"/>
      <c r="I103" s="2"/>
      <c r="J103" s="2"/>
      <c r="K103" s="17"/>
      <c r="L103" s="17"/>
      <c r="M103" s="17"/>
      <c r="N103" s="17"/>
      <c r="O103" s="2"/>
      <c r="P103" s="2"/>
      <c r="Q103" s="2"/>
      <c r="R103" s="2"/>
      <c r="S103" s="818"/>
      <c r="T103" s="929"/>
      <c r="U103" s="929"/>
      <c r="V103" s="930"/>
      <c r="W103" s="290" t="s">
        <v>80</v>
      </c>
      <c r="X103" s="229"/>
      <c r="Y103" s="229"/>
      <c r="Z103" s="229"/>
      <c r="AA103" s="291" t="s">
        <v>35</v>
      </c>
      <c r="AB103" s="231"/>
      <c r="AC103" s="231"/>
      <c r="AD103" s="292"/>
      <c r="AE103" s="290" t="s">
        <v>87</v>
      </c>
      <c r="AF103" s="229"/>
      <c r="AG103" s="228"/>
      <c r="AH103" s="233"/>
    </row>
    <row r="104" spans="1:35" ht="20.100000000000001" customHeight="1" x14ac:dyDescent="0.15">
      <c r="A104" s="66"/>
      <c r="B104" s="66"/>
      <c r="C104" s="66"/>
      <c r="D104" s="2"/>
      <c r="E104" s="2"/>
      <c r="F104" s="2"/>
      <c r="G104" s="2"/>
      <c r="H104" s="2"/>
      <c r="I104" s="2"/>
      <c r="J104" s="2"/>
      <c r="K104" s="20"/>
      <c r="L104" s="2"/>
      <c r="M104" s="20"/>
      <c r="N104" s="2"/>
      <c r="O104" s="67"/>
      <c r="P104" s="67"/>
      <c r="Q104" s="67"/>
      <c r="R104" s="67"/>
      <c r="S104" s="931" t="s">
        <v>85</v>
      </c>
      <c r="T104" s="932"/>
      <c r="U104" s="932"/>
      <c r="V104" s="933"/>
      <c r="W104" s="1090">
        <f>+IF($W$32="","",$W$32)</f>
        <v>902500000</v>
      </c>
      <c r="X104" s="1091"/>
      <c r="Y104" s="1091"/>
      <c r="Z104" s="1092"/>
      <c r="AA104" s="1090">
        <f>+IF($AA$32="","",$AA$32)</f>
        <v>90250000</v>
      </c>
      <c r="AB104" s="1091"/>
      <c r="AC104" s="1091"/>
      <c r="AD104" s="1092"/>
      <c r="AE104" s="1090">
        <f>+IF($AE$32="","",$AE$32)</f>
        <v>992750000</v>
      </c>
      <c r="AF104" s="1091"/>
      <c r="AG104" s="1091"/>
      <c r="AH104" s="1092"/>
    </row>
    <row r="105" spans="1:35" ht="20.100000000000001" customHeight="1" x14ac:dyDescent="0.15">
      <c r="A105" s="68"/>
      <c r="B105" s="6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67"/>
      <c r="P105" s="67"/>
      <c r="Q105" s="67"/>
      <c r="R105" s="67"/>
      <c r="S105" s="824" t="s">
        <v>86</v>
      </c>
      <c r="T105" s="825"/>
      <c r="U105" s="825"/>
      <c r="V105" s="826"/>
      <c r="W105" s="1090">
        <f>+IF($W$33="","",$W$33)</f>
        <v>15000</v>
      </c>
      <c r="X105" s="1091"/>
      <c r="Y105" s="1091"/>
      <c r="Z105" s="1092"/>
      <c r="AA105" s="1090">
        <f>+IF($AA$33="","",$AA$33)</f>
        <v>1200</v>
      </c>
      <c r="AB105" s="1091"/>
      <c r="AC105" s="1091"/>
      <c r="AD105" s="1092"/>
      <c r="AE105" s="1090">
        <f>+IF($AE$33="","",$AE$33)</f>
        <v>16200</v>
      </c>
      <c r="AF105" s="1091"/>
      <c r="AG105" s="1091"/>
      <c r="AH105" s="1092"/>
    </row>
    <row r="106" spans="1:35" ht="20.100000000000001" customHeight="1" thickBot="1" x14ac:dyDescent="0.2">
      <c r="A106" s="68"/>
      <c r="B106" s="70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67"/>
      <c r="P106" s="67"/>
      <c r="Q106" s="67"/>
      <c r="R106" s="67"/>
      <c r="S106" s="920" t="s">
        <v>84</v>
      </c>
      <c r="T106" s="921"/>
      <c r="U106" s="921"/>
      <c r="V106" s="922"/>
      <c r="W106" s="1083">
        <f>+IF($W$34="","",$W$34)</f>
        <v>4000</v>
      </c>
      <c r="X106" s="1084"/>
      <c r="Y106" s="1084"/>
      <c r="Z106" s="1085"/>
      <c r="AA106" s="1083">
        <f>+IF($AA$34="","",$AA$34)</f>
        <v>0</v>
      </c>
      <c r="AB106" s="1084"/>
      <c r="AC106" s="1084"/>
      <c r="AD106" s="1085"/>
      <c r="AE106" s="1083">
        <f>+IF($AE$34="","",$AE$34)</f>
        <v>4000</v>
      </c>
      <c r="AF106" s="1084"/>
      <c r="AG106" s="1084"/>
      <c r="AH106" s="1085"/>
    </row>
    <row r="107" spans="1:35" ht="20.100000000000001" customHeight="1" thickBot="1" x14ac:dyDescent="0.2">
      <c r="A107" s="68"/>
      <c r="B107" s="70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67"/>
      <c r="P107" s="67"/>
      <c r="Q107" s="67"/>
      <c r="R107" s="67"/>
      <c r="S107" s="836" t="s">
        <v>113</v>
      </c>
      <c r="T107" s="837"/>
      <c r="U107" s="837"/>
      <c r="V107" s="838"/>
      <c r="W107" s="1086">
        <f>+IF($W$35="","",$W$35)</f>
        <v>902519000</v>
      </c>
      <c r="X107" s="1087"/>
      <c r="Y107" s="1087"/>
      <c r="Z107" s="1088"/>
      <c r="AA107" s="1086">
        <f>+IF($AA$35="","",$AA$35)</f>
        <v>90251200</v>
      </c>
      <c r="AB107" s="1087"/>
      <c r="AC107" s="1087"/>
      <c r="AD107" s="1088"/>
      <c r="AE107" s="1086">
        <f>+IF($AE$35="","",$AE$35)</f>
        <v>992770200</v>
      </c>
      <c r="AF107" s="1087"/>
      <c r="AG107" s="1087"/>
      <c r="AH107" s="1089"/>
    </row>
    <row r="108" spans="1:35" ht="15" customHeight="1" x14ac:dyDescent="0.15">
      <c r="A108" s="68"/>
      <c r="B108" s="6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67"/>
      <c r="P108" s="67"/>
      <c r="Q108" s="67"/>
      <c r="R108" s="67"/>
      <c r="S108" s="246"/>
      <c r="T108" s="246"/>
      <c r="U108" s="246"/>
      <c r="V108" s="246"/>
      <c r="W108" s="248"/>
      <c r="X108" s="248"/>
      <c r="Y108" s="248"/>
      <c r="Z108" s="248"/>
      <c r="AA108" s="248"/>
      <c r="AB108" s="248"/>
      <c r="AC108" s="248"/>
      <c r="AD108" s="778" t="s">
        <v>112</v>
      </c>
      <c r="AE108" s="778"/>
      <c r="AF108" s="778"/>
      <c r="AG108" s="778"/>
      <c r="AH108" s="778"/>
    </row>
  </sheetData>
  <mergeCells count="294">
    <mergeCell ref="W6:Z7"/>
    <mergeCell ref="AA6:AH7"/>
    <mergeCell ref="E7:L8"/>
    <mergeCell ref="Z8:AH8"/>
    <mergeCell ref="E9:L10"/>
    <mergeCell ref="Z10:AH11"/>
    <mergeCell ref="M1:V2"/>
    <mergeCell ref="W1:Z2"/>
    <mergeCell ref="Z3:AA3"/>
    <mergeCell ref="AC3:AD3"/>
    <mergeCell ref="AF3:AG3"/>
    <mergeCell ref="B4:K5"/>
    <mergeCell ref="W4:Z5"/>
    <mergeCell ref="AA4:AH5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A18:A19"/>
    <mergeCell ref="B18:B19"/>
    <mergeCell ref="C18:N19"/>
    <mergeCell ref="O18:P19"/>
    <mergeCell ref="Q18:R19"/>
    <mergeCell ref="S18:V19"/>
    <mergeCell ref="W18:Z19"/>
    <mergeCell ref="AA18:AB19"/>
    <mergeCell ref="AC18:AH19"/>
    <mergeCell ref="A20:A21"/>
    <mergeCell ref="B20:B21"/>
    <mergeCell ref="C20:N21"/>
    <mergeCell ref="O20:P21"/>
    <mergeCell ref="Q20:R21"/>
    <mergeCell ref="S20:V21"/>
    <mergeCell ref="W20:Z21"/>
    <mergeCell ref="AA20:AB21"/>
    <mergeCell ref="AC20:AH21"/>
    <mergeCell ref="W22:Z23"/>
    <mergeCell ref="AA22:AB23"/>
    <mergeCell ref="AC22:AH23"/>
    <mergeCell ref="A24:A25"/>
    <mergeCell ref="B24:B25"/>
    <mergeCell ref="C24:N25"/>
    <mergeCell ref="O24:P25"/>
    <mergeCell ref="Q24:R25"/>
    <mergeCell ref="S24:V25"/>
    <mergeCell ref="W24:Z25"/>
    <mergeCell ref="A22:A23"/>
    <mergeCell ref="B22:B23"/>
    <mergeCell ref="C22:N23"/>
    <mergeCell ref="O22:P23"/>
    <mergeCell ref="Q22:R23"/>
    <mergeCell ref="S22:V23"/>
    <mergeCell ref="AA24:AB25"/>
    <mergeCell ref="AC24:AH25"/>
    <mergeCell ref="A26:A27"/>
    <mergeCell ref="B26:B27"/>
    <mergeCell ref="C26:N27"/>
    <mergeCell ref="O26:P27"/>
    <mergeCell ref="Q26:R27"/>
    <mergeCell ref="S26:V27"/>
    <mergeCell ref="W26:Z27"/>
    <mergeCell ref="AA26:AB27"/>
    <mergeCell ref="AC26:AH27"/>
    <mergeCell ref="A28:A29"/>
    <mergeCell ref="B28:B29"/>
    <mergeCell ref="C28:N29"/>
    <mergeCell ref="O28:P29"/>
    <mergeCell ref="Q28:R29"/>
    <mergeCell ref="S28:V29"/>
    <mergeCell ref="W28:Z29"/>
    <mergeCell ref="AA28:AB29"/>
    <mergeCell ref="AC28:AH29"/>
    <mergeCell ref="S34:V34"/>
    <mergeCell ref="W34:Z34"/>
    <mergeCell ref="AA34:AD34"/>
    <mergeCell ref="AE34:AH34"/>
    <mergeCell ref="S35:V35"/>
    <mergeCell ref="W35:Z35"/>
    <mergeCell ref="AA35:AD35"/>
    <mergeCell ref="AE35:AH35"/>
    <mergeCell ref="S31:V31"/>
    <mergeCell ref="S32:V32"/>
    <mergeCell ref="W32:Z32"/>
    <mergeCell ref="AA32:AD32"/>
    <mergeCell ref="AE32:AH32"/>
    <mergeCell ref="S33:V33"/>
    <mergeCell ref="W33:Z33"/>
    <mergeCell ref="AA33:AD33"/>
    <mergeCell ref="AE33:AH33"/>
    <mergeCell ref="B40:K41"/>
    <mergeCell ref="W40:Z41"/>
    <mergeCell ref="AA40:AH41"/>
    <mergeCell ref="W42:Z43"/>
    <mergeCell ref="AA42:AH43"/>
    <mergeCell ref="E43:L44"/>
    <mergeCell ref="Z44:AH44"/>
    <mergeCell ref="AD36:AH36"/>
    <mergeCell ref="M37:V38"/>
    <mergeCell ref="W37:Z38"/>
    <mergeCell ref="Z39:AA39"/>
    <mergeCell ref="AC39:AD39"/>
    <mergeCell ref="AF39:AG39"/>
    <mergeCell ref="E45:L46"/>
    <mergeCell ref="Z46:AH47"/>
    <mergeCell ref="E49:L50"/>
    <mergeCell ref="Y50:AB50"/>
    <mergeCell ref="AE50:AH50"/>
    <mergeCell ref="A52:A53"/>
    <mergeCell ref="B52:B53"/>
    <mergeCell ref="C52:N53"/>
    <mergeCell ref="O52:P53"/>
    <mergeCell ref="Q52:R53"/>
    <mergeCell ref="S52:V53"/>
    <mergeCell ref="W52:Z53"/>
    <mergeCell ref="AA52:AB53"/>
    <mergeCell ref="AC52:AH53"/>
    <mergeCell ref="A54:A55"/>
    <mergeCell ref="B54:B55"/>
    <mergeCell ref="C54:N55"/>
    <mergeCell ref="O54:P55"/>
    <mergeCell ref="Q54:R55"/>
    <mergeCell ref="S54:V55"/>
    <mergeCell ref="W54:Z55"/>
    <mergeCell ref="AA54:AB55"/>
    <mergeCell ref="AC54:AH55"/>
    <mergeCell ref="A56:A57"/>
    <mergeCell ref="B56:B57"/>
    <mergeCell ref="C56:N57"/>
    <mergeCell ref="O56:P57"/>
    <mergeCell ref="Q56:R57"/>
    <mergeCell ref="S56:V57"/>
    <mergeCell ref="W56:Z57"/>
    <mergeCell ref="AA56:AB57"/>
    <mergeCell ref="AC56:AH57"/>
    <mergeCell ref="A58:A59"/>
    <mergeCell ref="B58:B59"/>
    <mergeCell ref="C58:N59"/>
    <mergeCell ref="O58:P59"/>
    <mergeCell ref="Q58:R59"/>
    <mergeCell ref="S58:V59"/>
    <mergeCell ref="W58:Z59"/>
    <mergeCell ref="AA58:AB59"/>
    <mergeCell ref="AC58:AH59"/>
    <mergeCell ref="A60:A61"/>
    <mergeCell ref="B60:B61"/>
    <mergeCell ref="C60:N61"/>
    <mergeCell ref="O60:P61"/>
    <mergeCell ref="Q60:R61"/>
    <mergeCell ref="S60:V61"/>
    <mergeCell ref="W60:Z61"/>
    <mergeCell ref="AA60:AB61"/>
    <mergeCell ref="AC60:AH61"/>
    <mergeCell ref="A64:A65"/>
    <mergeCell ref="B64:B65"/>
    <mergeCell ref="C64:N65"/>
    <mergeCell ref="O64:P65"/>
    <mergeCell ref="Q64:R65"/>
    <mergeCell ref="S64:V65"/>
    <mergeCell ref="W64:Z65"/>
    <mergeCell ref="A62:A63"/>
    <mergeCell ref="B62:B63"/>
    <mergeCell ref="C62:N63"/>
    <mergeCell ref="O62:P63"/>
    <mergeCell ref="Q62:R63"/>
    <mergeCell ref="S62:V63"/>
    <mergeCell ref="AA64:AB65"/>
    <mergeCell ref="AC64:AH65"/>
    <mergeCell ref="S67:V67"/>
    <mergeCell ref="S68:V68"/>
    <mergeCell ref="W68:Z68"/>
    <mergeCell ref="AA68:AD68"/>
    <mergeCell ref="AE68:AH68"/>
    <mergeCell ref="W62:Z63"/>
    <mergeCell ref="AA62:AB63"/>
    <mergeCell ref="AC62:AH63"/>
    <mergeCell ref="S71:V71"/>
    <mergeCell ref="W71:Z71"/>
    <mergeCell ref="AA71:AD71"/>
    <mergeCell ref="AE71:AH71"/>
    <mergeCell ref="AD72:AH72"/>
    <mergeCell ref="M73:V74"/>
    <mergeCell ref="W73:Z74"/>
    <mergeCell ref="S69:V69"/>
    <mergeCell ref="W69:Z69"/>
    <mergeCell ref="AA69:AD69"/>
    <mergeCell ref="AE69:AH69"/>
    <mergeCell ref="S70:V70"/>
    <mergeCell ref="W70:Z70"/>
    <mergeCell ref="AA70:AD70"/>
    <mergeCell ref="AE70:AH70"/>
    <mergeCell ref="W78:Z79"/>
    <mergeCell ref="AA78:AH79"/>
    <mergeCell ref="E79:L80"/>
    <mergeCell ref="Z80:AH80"/>
    <mergeCell ref="E81:L82"/>
    <mergeCell ref="Z82:AH83"/>
    <mergeCell ref="Z75:AA75"/>
    <mergeCell ref="AC75:AD75"/>
    <mergeCell ref="AF75:AG75"/>
    <mergeCell ref="B76:K77"/>
    <mergeCell ref="W76:Z77"/>
    <mergeCell ref="AA76:AH77"/>
    <mergeCell ref="E85:L86"/>
    <mergeCell ref="Y86:AB86"/>
    <mergeCell ref="AE86:AH86"/>
    <mergeCell ref="A88:A89"/>
    <mergeCell ref="B88:B89"/>
    <mergeCell ref="C88:N89"/>
    <mergeCell ref="O88:P89"/>
    <mergeCell ref="Q88:R89"/>
    <mergeCell ref="S88:V89"/>
    <mergeCell ref="W88:Z89"/>
    <mergeCell ref="AA88:AB89"/>
    <mergeCell ref="AC88:AH89"/>
    <mergeCell ref="A90:A91"/>
    <mergeCell ref="B90:B91"/>
    <mergeCell ref="C90:N91"/>
    <mergeCell ref="O90:P91"/>
    <mergeCell ref="Q90:R91"/>
    <mergeCell ref="S90:V91"/>
    <mergeCell ref="W90:Z91"/>
    <mergeCell ref="AA90:AB91"/>
    <mergeCell ref="AC90:AH91"/>
    <mergeCell ref="A92:A93"/>
    <mergeCell ref="B92:B93"/>
    <mergeCell ref="C92:N93"/>
    <mergeCell ref="O92:P93"/>
    <mergeCell ref="Q92:R93"/>
    <mergeCell ref="S92:V93"/>
    <mergeCell ref="W92:Z93"/>
    <mergeCell ref="AA92:AB93"/>
    <mergeCell ref="AC92:AH93"/>
    <mergeCell ref="W94:Z95"/>
    <mergeCell ref="AA94:AB95"/>
    <mergeCell ref="AC94:AH95"/>
    <mergeCell ref="A96:A97"/>
    <mergeCell ref="B96:B97"/>
    <mergeCell ref="C96:N97"/>
    <mergeCell ref="O96:P97"/>
    <mergeCell ref="Q96:R97"/>
    <mergeCell ref="S96:V97"/>
    <mergeCell ref="W96:Z97"/>
    <mergeCell ref="A94:A95"/>
    <mergeCell ref="B94:B95"/>
    <mergeCell ref="C94:N95"/>
    <mergeCell ref="O94:P95"/>
    <mergeCell ref="Q94:R95"/>
    <mergeCell ref="S94:V95"/>
    <mergeCell ref="AA96:AB97"/>
    <mergeCell ref="AC96:AH97"/>
    <mergeCell ref="A98:A99"/>
    <mergeCell ref="B98:B99"/>
    <mergeCell ref="C98:N99"/>
    <mergeCell ref="O98:P99"/>
    <mergeCell ref="Q98:R99"/>
    <mergeCell ref="S98:V99"/>
    <mergeCell ref="W98:Z99"/>
    <mergeCell ref="AA98:AB99"/>
    <mergeCell ref="AC98:AH99"/>
    <mergeCell ref="A100:A101"/>
    <mergeCell ref="B100:B101"/>
    <mergeCell ref="C100:N101"/>
    <mergeCell ref="O100:P101"/>
    <mergeCell ref="Q100:R101"/>
    <mergeCell ref="S100:V101"/>
    <mergeCell ref="W100:Z101"/>
    <mergeCell ref="AA100:AB101"/>
    <mergeCell ref="AC100:AH101"/>
    <mergeCell ref="S103:V103"/>
    <mergeCell ref="S104:V104"/>
    <mergeCell ref="W104:Z104"/>
    <mergeCell ref="AA104:AD104"/>
    <mergeCell ref="AE104:AH104"/>
    <mergeCell ref="S105:V105"/>
    <mergeCell ref="W105:Z105"/>
    <mergeCell ref="AA105:AD105"/>
    <mergeCell ref="AE105:AH105"/>
    <mergeCell ref="AD108:AH108"/>
    <mergeCell ref="S106:V106"/>
    <mergeCell ref="W106:Z106"/>
    <mergeCell ref="AA106:AD106"/>
    <mergeCell ref="AE106:AH106"/>
    <mergeCell ref="S107:V107"/>
    <mergeCell ref="W107:Z107"/>
    <mergeCell ref="AA107:AD107"/>
    <mergeCell ref="AE107:AH107"/>
  </mergeCells>
  <phoneticPr fontId="2"/>
  <dataValidations count="3">
    <dataValidation type="list" allowBlank="1" showInputMessage="1" showErrorMessage="1" sqref="W1:Z2" xr:uid="{77C4D59D-5AE9-4CA0-BF45-8368963E2BBB}">
      <formula1>"　,【再発行】"</formula1>
    </dataValidation>
    <dataValidation type="list" allowBlank="1" showInputMessage="1" showErrorMessage="1" sqref="AA18:AB29" xr:uid="{E9A4E427-5527-4B55-90C8-02000EE358CF}">
      <formula1>"10%,8%,非,　,"</formula1>
    </dataValidation>
    <dataValidation type="list" allowBlank="1" showInputMessage="1" showErrorMessage="1" sqref="AA30:AB30" xr:uid="{FB61AB2C-A03D-4EA1-AE03-0CE7DEC4FE49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rowBreaks count="2" manualBreakCount="2">
    <brk id="36" max="33" man="1"/>
    <brk id="72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519FC024-C92F-46B2-A3ED-2BE2D2EF592F}">
          <x14:formula1>
            <xm:f>リスト!$A$2:$A$9</xm:f>
          </x14:formula1>
          <xm:sqref>B4:K5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B39C-4052-40CA-B3E0-F2A890DD9E7E}">
  <dimension ref="A5:AI40"/>
  <sheetViews>
    <sheetView topLeftCell="A31" zoomScaleNormal="100" zoomScaleSheetLayoutView="100" workbookViewId="0">
      <selection activeCell="I43" sqref="I43"/>
    </sheetView>
  </sheetViews>
  <sheetFormatPr defaultColWidth="3.625" defaultRowHeight="15" customHeight="1" x14ac:dyDescent="0.4"/>
  <cols>
    <col min="1" max="34" width="3.625" style="298" customWidth="1"/>
    <col min="35" max="16384" width="3.625" style="298"/>
  </cols>
  <sheetData>
    <row r="5" spans="1:34" ht="14.85" customHeight="1" x14ac:dyDescent="0.25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946" t="s">
        <v>165</v>
      </c>
      <c r="N5" s="946"/>
      <c r="O5" s="946"/>
      <c r="P5" s="946"/>
      <c r="Q5" s="946"/>
      <c r="R5" s="946"/>
      <c r="S5" s="946"/>
      <c r="T5" s="946"/>
      <c r="U5" s="946"/>
      <c r="V5" s="946"/>
      <c r="W5" s="947" t="s">
        <v>129</v>
      </c>
      <c r="X5" s="947"/>
      <c r="Y5" s="947"/>
      <c r="Z5" s="947"/>
      <c r="AA5" s="299"/>
      <c r="AB5" s="299"/>
      <c r="AC5" s="299"/>
      <c r="AD5" s="299"/>
      <c r="AE5" s="299"/>
      <c r="AF5" s="299"/>
      <c r="AG5" s="299"/>
      <c r="AH5" s="299"/>
    </row>
    <row r="6" spans="1:34" ht="14.85" customHeight="1" x14ac:dyDescent="0.2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7"/>
      <c r="X6" s="947"/>
      <c r="Y6" s="947"/>
      <c r="Z6" s="947"/>
      <c r="AA6" s="299"/>
      <c r="AB6" s="299"/>
      <c r="AC6" s="299"/>
      <c r="AD6" s="299"/>
      <c r="AE6" s="299"/>
      <c r="AF6" s="299"/>
      <c r="AG6" s="299"/>
      <c r="AH6" s="299"/>
    </row>
    <row r="7" spans="1:34" ht="14.85" customHeight="1" x14ac:dyDescent="0.15">
      <c r="A7" s="431" t="s">
        <v>58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2"/>
      <c r="X7" s="303" t="s">
        <v>62</v>
      </c>
      <c r="Y7" s="303"/>
      <c r="Z7" s="970">
        <v>5</v>
      </c>
      <c r="AA7" s="970"/>
      <c r="AB7" s="303" t="s">
        <v>63</v>
      </c>
      <c r="AC7" s="970">
        <v>6</v>
      </c>
      <c r="AD7" s="970"/>
      <c r="AE7" s="303" t="s">
        <v>64</v>
      </c>
      <c r="AF7" s="970">
        <v>5</v>
      </c>
      <c r="AG7" s="970"/>
      <c r="AH7" s="303" t="s">
        <v>65</v>
      </c>
    </row>
    <row r="8" spans="1:34" ht="14.85" customHeight="1" x14ac:dyDescent="0.15">
      <c r="A8" s="300"/>
      <c r="B8" s="971" t="s">
        <v>109</v>
      </c>
      <c r="C8" s="971"/>
      <c r="D8" s="971"/>
      <c r="E8" s="971"/>
      <c r="F8" s="971"/>
      <c r="G8" s="971"/>
      <c r="H8" s="971"/>
      <c r="I8" s="971"/>
      <c r="J8" s="971"/>
      <c r="K8" s="971"/>
      <c r="L8" s="301"/>
      <c r="M8" s="301"/>
      <c r="N8" s="301"/>
      <c r="P8" s="304"/>
      <c r="Q8" s="305"/>
      <c r="R8" s="306"/>
      <c r="S8" s="305"/>
      <c r="T8" s="306"/>
      <c r="U8" s="305"/>
      <c r="V8" s="307"/>
      <c r="W8" s="973" t="s">
        <v>88</v>
      </c>
      <c r="X8" s="964"/>
      <c r="Y8" s="964"/>
      <c r="Z8" s="965"/>
      <c r="AA8" s="975">
        <v>20428</v>
      </c>
      <c r="AB8" s="975"/>
      <c r="AC8" s="975"/>
      <c r="AD8" s="975"/>
      <c r="AE8" s="975"/>
      <c r="AF8" s="975"/>
      <c r="AG8" s="975"/>
      <c r="AH8" s="976"/>
    </row>
    <row r="9" spans="1:34" ht="14.85" customHeight="1" thickBot="1" x14ac:dyDescent="0.2">
      <c r="A9" s="308"/>
      <c r="B9" s="972"/>
      <c r="C9" s="972"/>
      <c r="D9" s="972"/>
      <c r="E9" s="972"/>
      <c r="F9" s="972"/>
      <c r="G9" s="972"/>
      <c r="H9" s="972"/>
      <c r="I9" s="972"/>
      <c r="J9" s="972"/>
      <c r="K9" s="972"/>
      <c r="L9" s="309" t="s">
        <v>59</v>
      </c>
      <c r="M9" s="301"/>
      <c r="N9" s="301"/>
      <c r="O9" s="304"/>
      <c r="P9" s="304"/>
      <c r="Q9" s="304"/>
      <c r="R9" s="305"/>
      <c r="S9" s="310"/>
      <c r="T9" s="310"/>
      <c r="U9" s="311"/>
      <c r="V9" s="312"/>
      <c r="W9" s="974"/>
      <c r="X9" s="966"/>
      <c r="Y9" s="966"/>
      <c r="Z9" s="967"/>
      <c r="AA9" s="977"/>
      <c r="AB9" s="977"/>
      <c r="AC9" s="977"/>
      <c r="AD9" s="977"/>
      <c r="AE9" s="977"/>
      <c r="AF9" s="977"/>
      <c r="AG9" s="977"/>
      <c r="AH9" s="978"/>
    </row>
    <row r="10" spans="1:34" ht="14.85" customHeight="1" x14ac:dyDescent="0.15">
      <c r="A10" s="313"/>
      <c r="B10" s="313"/>
      <c r="C10" s="313"/>
      <c r="D10" s="313"/>
      <c r="E10" s="313"/>
      <c r="F10" s="305"/>
      <c r="G10" s="305"/>
      <c r="H10" s="305"/>
      <c r="I10" s="301"/>
      <c r="J10" s="301"/>
      <c r="K10" s="314"/>
      <c r="L10" s="314"/>
      <c r="M10" s="301"/>
      <c r="N10" s="315"/>
      <c r="O10" s="315"/>
      <c r="P10" s="315"/>
      <c r="Q10" s="315"/>
      <c r="R10" s="315"/>
      <c r="S10" s="316"/>
      <c r="T10" s="317"/>
      <c r="U10" s="318"/>
      <c r="V10" s="312"/>
      <c r="W10" s="948" t="s">
        <v>91</v>
      </c>
      <c r="X10" s="949"/>
      <c r="Y10" s="949"/>
      <c r="Z10" s="950"/>
      <c r="AA10" s="954">
        <v>3210987654321</v>
      </c>
      <c r="AB10" s="954"/>
      <c r="AC10" s="954"/>
      <c r="AD10" s="954"/>
      <c r="AE10" s="954"/>
      <c r="AF10" s="954"/>
      <c r="AG10" s="954"/>
      <c r="AH10" s="955"/>
    </row>
    <row r="11" spans="1:34" ht="14.85" customHeight="1" x14ac:dyDescent="0.15">
      <c r="A11" s="319" t="s">
        <v>60</v>
      </c>
      <c r="B11" s="320"/>
      <c r="C11" s="321"/>
      <c r="D11" s="321"/>
      <c r="E11" s="958" t="s">
        <v>156</v>
      </c>
      <c r="F11" s="958"/>
      <c r="G11" s="958"/>
      <c r="H11" s="958"/>
      <c r="I11" s="958"/>
      <c r="J11" s="958"/>
      <c r="K11" s="958"/>
      <c r="L11" s="959"/>
      <c r="M11" s="301"/>
      <c r="N11" s="315"/>
      <c r="O11" s="313"/>
      <c r="P11" s="313"/>
      <c r="Q11" s="313"/>
      <c r="R11" s="313"/>
      <c r="T11" s="304"/>
      <c r="V11" s="322"/>
      <c r="W11" s="951"/>
      <c r="X11" s="952"/>
      <c r="Y11" s="952"/>
      <c r="Z11" s="953"/>
      <c r="AA11" s="956"/>
      <c r="AB11" s="956"/>
      <c r="AC11" s="956"/>
      <c r="AD11" s="956"/>
      <c r="AE11" s="956"/>
      <c r="AF11" s="956"/>
      <c r="AG11" s="956"/>
      <c r="AH11" s="957"/>
    </row>
    <row r="12" spans="1:34" ht="14.85" customHeight="1" x14ac:dyDescent="0.15">
      <c r="A12" s="323"/>
      <c r="B12" s="324"/>
      <c r="C12" s="325"/>
      <c r="D12" s="325"/>
      <c r="E12" s="960"/>
      <c r="F12" s="960"/>
      <c r="G12" s="960"/>
      <c r="H12" s="960"/>
      <c r="I12" s="960"/>
      <c r="J12" s="960"/>
      <c r="K12" s="960"/>
      <c r="L12" s="961"/>
      <c r="M12" s="301"/>
      <c r="N12" s="326"/>
      <c r="O12" s="327"/>
      <c r="P12" s="327"/>
      <c r="Q12" s="327"/>
      <c r="R12" s="326"/>
      <c r="S12" s="304"/>
      <c r="T12" s="304"/>
      <c r="U12" s="304"/>
      <c r="V12" s="328"/>
      <c r="W12" s="304" t="s">
        <v>66</v>
      </c>
      <c r="Z12" s="962" t="s">
        <v>161</v>
      </c>
      <c r="AA12" s="962"/>
      <c r="AB12" s="962"/>
      <c r="AC12" s="962"/>
      <c r="AD12" s="962"/>
      <c r="AE12" s="962"/>
      <c r="AF12" s="962"/>
      <c r="AG12" s="962"/>
      <c r="AH12" s="963"/>
    </row>
    <row r="13" spans="1:34" ht="14.85" customHeight="1" x14ac:dyDescent="0.15">
      <c r="A13" s="329" t="s">
        <v>152</v>
      </c>
      <c r="B13" s="330"/>
      <c r="C13" s="330"/>
      <c r="D13" s="330"/>
      <c r="E13" s="964" t="s">
        <v>160</v>
      </c>
      <c r="F13" s="964"/>
      <c r="G13" s="964"/>
      <c r="H13" s="964"/>
      <c r="I13" s="964"/>
      <c r="J13" s="964"/>
      <c r="K13" s="964"/>
      <c r="L13" s="965"/>
      <c r="M13" s="301"/>
      <c r="N13" s="326"/>
      <c r="O13" s="327"/>
      <c r="P13" s="327"/>
      <c r="Q13" s="327"/>
      <c r="R13" s="326"/>
      <c r="S13" s="304"/>
      <c r="T13" s="304"/>
      <c r="U13" s="304"/>
      <c r="V13" s="328"/>
      <c r="W13" s="304"/>
      <c r="Z13" s="304"/>
      <c r="AH13" s="322"/>
    </row>
    <row r="14" spans="1:34" ht="14.85" customHeight="1" x14ac:dyDescent="0.15">
      <c r="A14" s="331"/>
      <c r="B14" s="332"/>
      <c r="C14" s="332"/>
      <c r="D14" s="332"/>
      <c r="E14" s="966"/>
      <c r="F14" s="966"/>
      <c r="G14" s="966"/>
      <c r="H14" s="966"/>
      <c r="I14" s="966"/>
      <c r="J14" s="966"/>
      <c r="K14" s="966"/>
      <c r="L14" s="967"/>
      <c r="M14" s="301"/>
      <c r="N14" s="306"/>
      <c r="V14" s="322"/>
      <c r="W14" s="298" t="s">
        <v>67</v>
      </c>
      <c r="Z14" s="968" t="s">
        <v>157</v>
      </c>
      <c r="AA14" s="968"/>
      <c r="AB14" s="968"/>
      <c r="AC14" s="968"/>
      <c r="AD14" s="968"/>
      <c r="AE14" s="968"/>
      <c r="AF14" s="968"/>
      <c r="AG14" s="968"/>
      <c r="AH14" s="969"/>
    </row>
    <row r="15" spans="1:34" ht="14.85" customHeight="1" x14ac:dyDescent="0.15">
      <c r="A15" s="333"/>
      <c r="M15" s="301"/>
      <c r="N15" s="305"/>
      <c r="O15" s="305"/>
      <c r="P15" s="304"/>
      <c r="Q15" s="304"/>
      <c r="R15" s="304"/>
      <c r="S15" s="304"/>
      <c r="T15" s="304"/>
      <c r="U15" s="304"/>
      <c r="V15" s="334"/>
      <c r="W15" s="301"/>
      <c r="Z15" s="968"/>
      <c r="AA15" s="968"/>
      <c r="AB15" s="968"/>
      <c r="AC15" s="968"/>
      <c r="AD15" s="968"/>
      <c r="AE15" s="968"/>
      <c r="AF15" s="968"/>
      <c r="AG15" s="968"/>
      <c r="AH15" s="969"/>
    </row>
    <row r="16" spans="1:34" ht="14.85" customHeight="1" thickBot="1" x14ac:dyDescent="0.2">
      <c r="A16" s="335"/>
      <c r="B16" s="336"/>
      <c r="C16" s="336"/>
      <c r="D16" s="337"/>
      <c r="E16" s="338"/>
      <c r="F16" s="339"/>
      <c r="G16" s="339"/>
      <c r="H16" s="339"/>
      <c r="I16" s="339"/>
      <c r="J16" s="339"/>
      <c r="K16" s="339"/>
      <c r="L16" s="339"/>
      <c r="M16" s="301"/>
      <c r="N16" s="305"/>
      <c r="P16" s="304"/>
      <c r="Q16" s="304"/>
      <c r="R16" s="304"/>
      <c r="V16" s="322"/>
      <c r="AG16" s="340" t="s">
        <v>70</v>
      </c>
      <c r="AH16" s="322"/>
    </row>
    <row r="17" spans="1:35" ht="14.85" customHeight="1" x14ac:dyDescent="0.15">
      <c r="A17" s="341" t="s">
        <v>75</v>
      </c>
      <c r="B17" s="342"/>
      <c r="C17" s="342"/>
      <c r="D17" s="343"/>
      <c r="E17" s="979">
        <f>+$AE$39</f>
        <v>88005620</v>
      </c>
      <c r="F17" s="980"/>
      <c r="G17" s="980"/>
      <c r="H17" s="980"/>
      <c r="I17" s="980"/>
      <c r="J17" s="980"/>
      <c r="K17" s="980"/>
      <c r="L17" s="981"/>
      <c r="M17" s="301"/>
      <c r="N17" s="344"/>
      <c r="P17" s="313"/>
      <c r="Q17" s="313"/>
      <c r="R17" s="313"/>
      <c r="T17" s="313"/>
      <c r="V17" s="328"/>
      <c r="W17" s="304"/>
      <c r="AH17" s="322"/>
    </row>
    <row r="18" spans="1:35" ht="14.85" customHeight="1" thickBot="1" x14ac:dyDescent="0.2">
      <c r="A18" s="345" t="s">
        <v>74</v>
      </c>
      <c r="B18" s="346"/>
      <c r="C18" s="346"/>
      <c r="D18" s="347"/>
      <c r="E18" s="982"/>
      <c r="F18" s="983"/>
      <c r="G18" s="983"/>
      <c r="H18" s="983"/>
      <c r="I18" s="983"/>
      <c r="J18" s="983"/>
      <c r="K18" s="983"/>
      <c r="L18" s="984"/>
      <c r="M18" s="301"/>
      <c r="N18" s="344"/>
      <c r="P18" s="313"/>
      <c r="Q18" s="313"/>
      <c r="R18" s="313"/>
      <c r="T18" s="313"/>
      <c r="W18" s="348" t="s">
        <v>71</v>
      </c>
      <c r="X18" s="324"/>
      <c r="Y18" s="985" t="s">
        <v>158</v>
      </c>
      <c r="Z18" s="985"/>
      <c r="AA18" s="985"/>
      <c r="AB18" s="985"/>
      <c r="AC18" s="303" t="s">
        <v>73</v>
      </c>
      <c r="AD18" s="303"/>
      <c r="AE18" s="970" t="s">
        <v>159</v>
      </c>
      <c r="AF18" s="970"/>
      <c r="AG18" s="970"/>
      <c r="AH18" s="986"/>
    </row>
    <row r="19" spans="1:35" ht="14.85" customHeight="1" x14ac:dyDescent="0.15">
      <c r="A19" s="349"/>
      <c r="B19" s="336"/>
      <c r="C19" s="336"/>
      <c r="D19" s="337"/>
      <c r="E19" s="350"/>
      <c r="F19" s="350"/>
      <c r="G19" s="350"/>
      <c r="H19" s="350"/>
      <c r="I19" s="350"/>
      <c r="J19" s="350"/>
      <c r="K19" s="350"/>
      <c r="L19" s="350"/>
      <c r="M19" s="301"/>
      <c r="N19" s="344"/>
      <c r="P19" s="313"/>
      <c r="Q19" s="313"/>
      <c r="R19" s="313"/>
      <c r="T19" s="313"/>
      <c r="W19" s="351"/>
      <c r="X19" s="304"/>
      <c r="Y19" s="352"/>
      <c r="Z19" s="352"/>
      <c r="AA19" s="352"/>
      <c r="AB19" s="352"/>
      <c r="AE19" s="353"/>
      <c r="AF19" s="353"/>
      <c r="AG19" s="353"/>
      <c r="AH19" s="354"/>
    </row>
    <row r="20" spans="1:35" s="355" customFormat="1" ht="14.85" customHeight="1" x14ac:dyDescent="0.4">
      <c r="A20" s="987" t="s">
        <v>76</v>
      </c>
      <c r="B20" s="987" t="s">
        <v>65</v>
      </c>
      <c r="C20" s="989" t="s">
        <v>83</v>
      </c>
      <c r="D20" s="990"/>
      <c r="E20" s="990"/>
      <c r="F20" s="990"/>
      <c r="G20" s="990"/>
      <c r="H20" s="990"/>
      <c r="I20" s="990"/>
      <c r="J20" s="990"/>
      <c r="K20" s="990"/>
      <c r="L20" s="990"/>
      <c r="M20" s="990"/>
      <c r="N20" s="991"/>
      <c r="O20" s="995" t="s">
        <v>77</v>
      </c>
      <c r="P20" s="996"/>
      <c r="Q20" s="995" t="s">
        <v>78</v>
      </c>
      <c r="R20" s="996"/>
      <c r="S20" s="995" t="s">
        <v>79</v>
      </c>
      <c r="T20" s="999"/>
      <c r="U20" s="999"/>
      <c r="V20" s="996"/>
      <c r="W20" s="995" t="s">
        <v>80</v>
      </c>
      <c r="X20" s="999"/>
      <c r="Y20" s="999"/>
      <c r="Z20" s="996"/>
      <c r="AA20" s="1001" t="s">
        <v>81</v>
      </c>
      <c r="AB20" s="1002"/>
      <c r="AC20" s="995" t="s">
        <v>106</v>
      </c>
      <c r="AD20" s="999"/>
      <c r="AE20" s="999"/>
      <c r="AF20" s="999"/>
      <c r="AG20" s="999"/>
      <c r="AH20" s="996"/>
    </row>
    <row r="21" spans="1:35" s="355" customFormat="1" ht="14.85" customHeight="1" x14ac:dyDescent="0.4">
      <c r="A21" s="988"/>
      <c r="B21" s="988"/>
      <c r="C21" s="992"/>
      <c r="D21" s="993"/>
      <c r="E21" s="993"/>
      <c r="F21" s="993"/>
      <c r="G21" s="993"/>
      <c r="H21" s="993"/>
      <c r="I21" s="993"/>
      <c r="J21" s="993"/>
      <c r="K21" s="993"/>
      <c r="L21" s="993"/>
      <c r="M21" s="993"/>
      <c r="N21" s="994"/>
      <c r="O21" s="997"/>
      <c r="P21" s="998"/>
      <c r="Q21" s="997"/>
      <c r="R21" s="998"/>
      <c r="S21" s="997"/>
      <c r="T21" s="1000"/>
      <c r="U21" s="1000"/>
      <c r="V21" s="998"/>
      <c r="W21" s="997"/>
      <c r="X21" s="1000"/>
      <c r="Y21" s="1000"/>
      <c r="Z21" s="998"/>
      <c r="AA21" s="1003"/>
      <c r="AB21" s="1004"/>
      <c r="AC21" s="997"/>
      <c r="AD21" s="1000"/>
      <c r="AE21" s="1000"/>
      <c r="AF21" s="1000"/>
      <c r="AG21" s="1000"/>
      <c r="AH21" s="998"/>
    </row>
    <row r="22" spans="1:35" ht="14.85" customHeight="1" x14ac:dyDescent="0.15">
      <c r="A22" s="1005">
        <v>10</v>
      </c>
      <c r="B22" s="1007">
        <v>30</v>
      </c>
      <c r="C22" s="1009" t="s">
        <v>140</v>
      </c>
      <c r="D22" s="1010"/>
      <c r="E22" s="1010"/>
      <c r="F22" s="1010"/>
      <c r="G22" s="1010"/>
      <c r="H22" s="1010"/>
      <c r="I22" s="1010"/>
      <c r="J22" s="1010"/>
      <c r="K22" s="1010"/>
      <c r="L22" s="1010"/>
      <c r="M22" s="1010"/>
      <c r="N22" s="1011"/>
      <c r="O22" s="1015">
        <v>1</v>
      </c>
      <c r="P22" s="1016"/>
      <c r="Q22" s="1019" t="s">
        <v>82</v>
      </c>
      <c r="R22" s="1020"/>
      <c r="S22" s="1023"/>
      <c r="T22" s="1024"/>
      <c r="U22" s="1024"/>
      <c r="V22" s="1025"/>
      <c r="W22" s="1023">
        <v>80000000</v>
      </c>
      <c r="X22" s="1024"/>
      <c r="Y22" s="1024"/>
      <c r="Z22" s="1025"/>
      <c r="AA22" s="1029">
        <v>0.1</v>
      </c>
      <c r="AB22" s="1030"/>
      <c r="AC22" s="1033"/>
      <c r="AD22" s="1034"/>
      <c r="AE22" s="1034"/>
      <c r="AF22" s="1034"/>
      <c r="AG22" s="1034"/>
      <c r="AH22" s="1035"/>
      <c r="AI22" s="356"/>
    </row>
    <row r="23" spans="1:35" ht="14.85" customHeight="1" x14ac:dyDescent="0.15">
      <c r="A23" s="1006"/>
      <c r="B23" s="1008"/>
      <c r="C23" s="1012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4"/>
      <c r="O23" s="1017"/>
      <c r="P23" s="1018"/>
      <c r="Q23" s="1021"/>
      <c r="R23" s="1022"/>
      <c r="S23" s="1026"/>
      <c r="T23" s="1027"/>
      <c r="U23" s="1027"/>
      <c r="V23" s="1028"/>
      <c r="W23" s="1026"/>
      <c r="X23" s="1027"/>
      <c r="Y23" s="1027"/>
      <c r="Z23" s="1028"/>
      <c r="AA23" s="1031"/>
      <c r="AB23" s="1032"/>
      <c r="AC23" s="1036"/>
      <c r="AD23" s="1037"/>
      <c r="AE23" s="1037"/>
      <c r="AF23" s="1037"/>
      <c r="AG23" s="1037"/>
      <c r="AH23" s="1038"/>
      <c r="AI23" s="356"/>
    </row>
    <row r="24" spans="1:35" ht="14.85" customHeight="1" x14ac:dyDescent="0.15">
      <c r="A24" s="1005">
        <v>10</v>
      </c>
      <c r="B24" s="1007">
        <v>30</v>
      </c>
      <c r="C24" s="1009" t="s">
        <v>140</v>
      </c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1"/>
      <c r="O24" s="1015">
        <v>1</v>
      </c>
      <c r="P24" s="1016"/>
      <c r="Q24" s="1019" t="s">
        <v>82</v>
      </c>
      <c r="R24" s="1020"/>
      <c r="S24" s="1023"/>
      <c r="T24" s="1024"/>
      <c r="U24" s="1024"/>
      <c r="V24" s="1025"/>
      <c r="W24" s="1023">
        <v>1500</v>
      </c>
      <c r="X24" s="1024"/>
      <c r="Y24" s="1024"/>
      <c r="Z24" s="1025"/>
      <c r="AA24" s="1029">
        <v>0.08</v>
      </c>
      <c r="AB24" s="1030"/>
      <c r="AC24" s="1033"/>
      <c r="AD24" s="1034"/>
      <c r="AE24" s="1034"/>
      <c r="AF24" s="1034"/>
      <c r="AG24" s="1034"/>
      <c r="AH24" s="1035"/>
      <c r="AI24" s="356"/>
    </row>
    <row r="25" spans="1:35" ht="14.85" customHeight="1" x14ac:dyDescent="0.15">
      <c r="A25" s="1006"/>
      <c r="B25" s="1008"/>
      <c r="C25" s="1012"/>
      <c r="D25" s="1013"/>
      <c r="E25" s="1013"/>
      <c r="F25" s="1013"/>
      <c r="G25" s="1013"/>
      <c r="H25" s="1013"/>
      <c r="I25" s="1013"/>
      <c r="J25" s="1013"/>
      <c r="K25" s="1013"/>
      <c r="L25" s="1013"/>
      <c r="M25" s="1013"/>
      <c r="N25" s="1014"/>
      <c r="O25" s="1017"/>
      <c r="P25" s="1018"/>
      <c r="Q25" s="1021"/>
      <c r="R25" s="1022"/>
      <c r="S25" s="1026"/>
      <c r="T25" s="1027"/>
      <c r="U25" s="1027"/>
      <c r="V25" s="1028"/>
      <c r="W25" s="1026"/>
      <c r="X25" s="1027"/>
      <c r="Y25" s="1027"/>
      <c r="Z25" s="1028"/>
      <c r="AA25" s="1031"/>
      <c r="AB25" s="1032"/>
      <c r="AC25" s="1036"/>
      <c r="AD25" s="1037"/>
      <c r="AE25" s="1037"/>
      <c r="AF25" s="1037"/>
      <c r="AG25" s="1037"/>
      <c r="AH25" s="1038"/>
      <c r="AI25" s="356"/>
    </row>
    <row r="26" spans="1:35" ht="14.85" customHeight="1" x14ac:dyDescent="0.15">
      <c r="A26" s="1005">
        <v>10</v>
      </c>
      <c r="B26" s="1007">
        <v>30</v>
      </c>
      <c r="C26" s="1009" t="s">
        <v>140</v>
      </c>
      <c r="D26" s="1010"/>
      <c r="E26" s="1010"/>
      <c r="F26" s="1010"/>
      <c r="G26" s="1010"/>
      <c r="H26" s="1010"/>
      <c r="I26" s="1010"/>
      <c r="J26" s="1010"/>
      <c r="K26" s="1010"/>
      <c r="L26" s="1010"/>
      <c r="M26" s="1010"/>
      <c r="N26" s="1011"/>
      <c r="O26" s="1015">
        <v>1</v>
      </c>
      <c r="P26" s="1016"/>
      <c r="Q26" s="1019" t="s">
        <v>82</v>
      </c>
      <c r="R26" s="1020"/>
      <c r="S26" s="1023"/>
      <c r="T26" s="1024"/>
      <c r="U26" s="1024"/>
      <c r="V26" s="1025"/>
      <c r="W26" s="1023">
        <v>4000</v>
      </c>
      <c r="X26" s="1024"/>
      <c r="Y26" s="1024"/>
      <c r="Z26" s="1025"/>
      <c r="AA26" s="1029" t="s">
        <v>97</v>
      </c>
      <c r="AB26" s="1030"/>
      <c r="AC26" s="1033"/>
      <c r="AD26" s="1034"/>
      <c r="AE26" s="1034"/>
      <c r="AF26" s="1034"/>
      <c r="AG26" s="1034"/>
      <c r="AH26" s="1035"/>
      <c r="AI26" s="356"/>
    </row>
    <row r="27" spans="1:35" ht="14.85" customHeight="1" x14ac:dyDescent="0.15">
      <c r="A27" s="1006"/>
      <c r="B27" s="1008"/>
      <c r="C27" s="1012"/>
      <c r="D27" s="1013"/>
      <c r="E27" s="1013"/>
      <c r="F27" s="1013"/>
      <c r="G27" s="1013"/>
      <c r="H27" s="1013"/>
      <c r="I27" s="1013"/>
      <c r="J27" s="1013"/>
      <c r="K27" s="1013"/>
      <c r="L27" s="1013"/>
      <c r="M27" s="1013"/>
      <c r="N27" s="1014"/>
      <c r="O27" s="1017"/>
      <c r="P27" s="1018"/>
      <c r="Q27" s="1021"/>
      <c r="R27" s="1022"/>
      <c r="S27" s="1026"/>
      <c r="T27" s="1027"/>
      <c r="U27" s="1027"/>
      <c r="V27" s="1028"/>
      <c r="W27" s="1026"/>
      <c r="X27" s="1027"/>
      <c r="Y27" s="1027"/>
      <c r="Z27" s="1028"/>
      <c r="AA27" s="1031"/>
      <c r="AB27" s="1032"/>
      <c r="AC27" s="1036"/>
      <c r="AD27" s="1037"/>
      <c r="AE27" s="1037"/>
      <c r="AF27" s="1037"/>
      <c r="AG27" s="1037"/>
      <c r="AH27" s="1038"/>
      <c r="AI27" s="356"/>
    </row>
    <row r="28" spans="1:35" ht="14.85" customHeight="1" x14ac:dyDescent="0.15">
      <c r="A28" s="1007"/>
      <c r="B28" s="1007"/>
      <c r="C28" s="1009"/>
      <c r="D28" s="1010"/>
      <c r="E28" s="1010"/>
      <c r="F28" s="1010"/>
      <c r="G28" s="1010"/>
      <c r="H28" s="1010"/>
      <c r="I28" s="1010"/>
      <c r="J28" s="1010"/>
      <c r="K28" s="1010"/>
      <c r="L28" s="1010"/>
      <c r="M28" s="1010"/>
      <c r="N28" s="1011"/>
      <c r="O28" s="1015"/>
      <c r="P28" s="1016"/>
      <c r="Q28" s="1019"/>
      <c r="R28" s="1020"/>
      <c r="S28" s="1023"/>
      <c r="T28" s="1024"/>
      <c r="U28" s="1024"/>
      <c r="V28" s="1025"/>
      <c r="W28" s="1023">
        <f>+$S28*$O28</f>
        <v>0</v>
      </c>
      <c r="X28" s="1024"/>
      <c r="Y28" s="1024"/>
      <c r="Z28" s="1025"/>
      <c r="AA28" s="1029"/>
      <c r="AB28" s="1030"/>
      <c r="AC28" s="1033"/>
      <c r="AD28" s="1034"/>
      <c r="AE28" s="1034"/>
      <c r="AF28" s="1034"/>
      <c r="AG28" s="1034"/>
      <c r="AH28" s="1035"/>
      <c r="AI28" s="356"/>
    </row>
    <row r="29" spans="1:35" ht="14.85" customHeight="1" x14ac:dyDescent="0.15">
      <c r="A29" s="1008"/>
      <c r="B29" s="1008"/>
      <c r="C29" s="1012"/>
      <c r="D29" s="1013"/>
      <c r="E29" s="1013"/>
      <c r="F29" s="1013"/>
      <c r="G29" s="1013"/>
      <c r="H29" s="1013"/>
      <c r="I29" s="1013"/>
      <c r="J29" s="1013"/>
      <c r="K29" s="1013"/>
      <c r="L29" s="1013"/>
      <c r="M29" s="1013"/>
      <c r="N29" s="1014"/>
      <c r="O29" s="1017"/>
      <c r="P29" s="1018"/>
      <c r="Q29" s="1021"/>
      <c r="R29" s="1022"/>
      <c r="S29" s="1026"/>
      <c r="T29" s="1027"/>
      <c r="U29" s="1027"/>
      <c r="V29" s="1028"/>
      <c r="W29" s="1026"/>
      <c r="X29" s="1027"/>
      <c r="Y29" s="1027"/>
      <c r="Z29" s="1028"/>
      <c r="AA29" s="1031"/>
      <c r="AB29" s="1032"/>
      <c r="AC29" s="1036"/>
      <c r="AD29" s="1037"/>
      <c r="AE29" s="1037"/>
      <c r="AF29" s="1037"/>
      <c r="AG29" s="1037"/>
      <c r="AH29" s="1038"/>
      <c r="AI29" s="356"/>
    </row>
    <row r="30" spans="1:35" ht="14.85" customHeight="1" x14ac:dyDescent="0.15">
      <c r="A30" s="1005"/>
      <c r="B30" s="1007"/>
      <c r="C30" s="1009"/>
      <c r="D30" s="1010"/>
      <c r="E30" s="1010"/>
      <c r="F30" s="1010"/>
      <c r="G30" s="1010"/>
      <c r="H30" s="1010"/>
      <c r="I30" s="1010"/>
      <c r="J30" s="1010"/>
      <c r="K30" s="1010"/>
      <c r="L30" s="1010"/>
      <c r="M30" s="1010"/>
      <c r="N30" s="1011"/>
      <c r="O30" s="1015"/>
      <c r="P30" s="1016"/>
      <c r="Q30" s="1019"/>
      <c r="R30" s="1020"/>
      <c r="S30" s="1023"/>
      <c r="T30" s="1024"/>
      <c r="U30" s="1024"/>
      <c r="V30" s="1025"/>
      <c r="W30" s="1023">
        <f>+$S30*$O30</f>
        <v>0</v>
      </c>
      <c r="X30" s="1024"/>
      <c r="Y30" s="1024"/>
      <c r="Z30" s="1025"/>
      <c r="AA30" s="1039"/>
      <c r="AB30" s="1040"/>
      <c r="AC30" s="1033"/>
      <c r="AD30" s="1034"/>
      <c r="AE30" s="1034"/>
      <c r="AF30" s="1034"/>
      <c r="AG30" s="1034"/>
      <c r="AH30" s="1035"/>
      <c r="AI30" s="356"/>
    </row>
    <row r="31" spans="1:35" ht="14.85" customHeight="1" x14ac:dyDescent="0.15">
      <c r="A31" s="1006"/>
      <c r="B31" s="1008"/>
      <c r="C31" s="1012"/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4"/>
      <c r="O31" s="1017"/>
      <c r="P31" s="1018"/>
      <c r="Q31" s="1021"/>
      <c r="R31" s="1022"/>
      <c r="S31" s="1026"/>
      <c r="T31" s="1027"/>
      <c r="U31" s="1027"/>
      <c r="V31" s="1028"/>
      <c r="W31" s="1026"/>
      <c r="X31" s="1027"/>
      <c r="Y31" s="1027"/>
      <c r="Z31" s="1028"/>
      <c r="AA31" s="1041"/>
      <c r="AB31" s="1042"/>
      <c r="AC31" s="1036"/>
      <c r="AD31" s="1037"/>
      <c r="AE31" s="1037"/>
      <c r="AF31" s="1037"/>
      <c r="AG31" s="1037"/>
      <c r="AH31" s="1038"/>
      <c r="AI31" s="356"/>
    </row>
    <row r="32" spans="1:35" ht="14.85" customHeight="1" x14ac:dyDescent="0.15">
      <c r="A32" s="1007"/>
      <c r="B32" s="1007"/>
      <c r="C32" s="1009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1"/>
      <c r="O32" s="1015"/>
      <c r="P32" s="1016"/>
      <c r="Q32" s="1043"/>
      <c r="R32" s="1044"/>
      <c r="S32" s="1023"/>
      <c r="T32" s="1024"/>
      <c r="U32" s="1024"/>
      <c r="V32" s="1025"/>
      <c r="W32" s="1023">
        <f>+$S32*$O32</f>
        <v>0</v>
      </c>
      <c r="X32" s="1024"/>
      <c r="Y32" s="1024"/>
      <c r="Z32" s="1025"/>
      <c r="AA32" s="1047" t="s">
        <v>129</v>
      </c>
      <c r="AB32" s="1048"/>
      <c r="AC32" s="1051"/>
      <c r="AD32" s="1052"/>
      <c r="AE32" s="1052"/>
      <c r="AF32" s="1052"/>
      <c r="AG32" s="1052"/>
      <c r="AH32" s="1053"/>
      <c r="AI32" s="358"/>
    </row>
    <row r="33" spans="1:35" ht="14.85" customHeight="1" x14ac:dyDescent="0.15">
      <c r="A33" s="1008"/>
      <c r="B33" s="1008"/>
      <c r="C33" s="1012"/>
      <c r="D33" s="1013"/>
      <c r="E33" s="1013"/>
      <c r="F33" s="1013"/>
      <c r="G33" s="1013"/>
      <c r="H33" s="1013"/>
      <c r="I33" s="1013"/>
      <c r="J33" s="1013"/>
      <c r="K33" s="1013"/>
      <c r="L33" s="1013"/>
      <c r="M33" s="1013"/>
      <c r="N33" s="1014"/>
      <c r="O33" s="1017"/>
      <c r="P33" s="1018"/>
      <c r="Q33" s="1045"/>
      <c r="R33" s="1046"/>
      <c r="S33" s="1026"/>
      <c r="T33" s="1027"/>
      <c r="U33" s="1027"/>
      <c r="V33" s="1028"/>
      <c r="W33" s="1026"/>
      <c r="X33" s="1027"/>
      <c r="Y33" s="1027"/>
      <c r="Z33" s="1028"/>
      <c r="AA33" s="1049"/>
      <c r="AB33" s="1050"/>
      <c r="AC33" s="1054"/>
      <c r="AD33" s="1055"/>
      <c r="AE33" s="1055"/>
      <c r="AF33" s="1055"/>
      <c r="AG33" s="1055"/>
      <c r="AH33" s="1056"/>
      <c r="AI33" s="358"/>
    </row>
    <row r="34" spans="1:35" ht="9.9499999999999993" customHeight="1" x14ac:dyDescent="0.15">
      <c r="A34" s="359"/>
      <c r="B34" s="359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1"/>
      <c r="P34" s="361"/>
      <c r="Q34" s="362"/>
      <c r="R34" s="363"/>
      <c r="S34" s="364"/>
      <c r="T34" s="364"/>
      <c r="U34" s="364"/>
      <c r="V34" s="364"/>
      <c r="W34" s="365"/>
      <c r="X34" s="365"/>
      <c r="Y34" s="365"/>
      <c r="Z34" s="365"/>
      <c r="AA34" s="366"/>
      <c r="AB34" s="366"/>
      <c r="AC34" s="367"/>
      <c r="AD34" s="367"/>
      <c r="AE34" s="367"/>
      <c r="AF34" s="367"/>
      <c r="AG34" s="357"/>
      <c r="AH34" s="357"/>
      <c r="AI34" s="358"/>
    </row>
    <row r="35" spans="1:35" ht="20.100000000000001" customHeight="1" x14ac:dyDescent="0.15">
      <c r="A35" s="352"/>
      <c r="B35" s="301"/>
      <c r="C35" s="352"/>
      <c r="D35" s="301"/>
      <c r="E35" s="301"/>
      <c r="F35" s="352"/>
      <c r="G35" s="301"/>
      <c r="H35" s="352"/>
      <c r="I35" s="301"/>
      <c r="J35" s="301"/>
      <c r="K35" s="368"/>
      <c r="L35" s="368"/>
      <c r="M35" s="368"/>
      <c r="N35" s="368"/>
      <c r="O35" s="301"/>
      <c r="P35" s="301"/>
      <c r="Q35" s="301"/>
      <c r="R35" s="301"/>
      <c r="S35" s="1070"/>
      <c r="T35" s="1071"/>
      <c r="U35" s="1071"/>
      <c r="V35" s="1072"/>
      <c r="W35" s="369" t="s">
        <v>80</v>
      </c>
      <c r="X35" s="370"/>
      <c r="Y35" s="370"/>
      <c r="Z35" s="370"/>
      <c r="AA35" s="371" t="s">
        <v>35</v>
      </c>
      <c r="AB35" s="372"/>
      <c r="AC35" s="372"/>
      <c r="AD35" s="373"/>
      <c r="AE35" s="369" t="s">
        <v>87</v>
      </c>
      <c r="AF35" s="370"/>
      <c r="AG35" s="374"/>
      <c r="AH35" s="375"/>
    </row>
    <row r="36" spans="1:35" ht="20.100000000000001" customHeight="1" x14ac:dyDescent="0.15">
      <c r="A36" s="376"/>
      <c r="B36" s="376"/>
      <c r="C36" s="376"/>
      <c r="D36" s="301"/>
      <c r="E36" s="301"/>
      <c r="F36" s="301"/>
      <c r="G36" s="301"/>
      <c r="H36" s="301"/>
      <c r="I36" s="301"/>
      <c r="J36" s="301"/>
      <c r="K36" s="352"/>
      <c r="L36" s="301"/>
      <c r="M36" s="352"/>
      <c r="N36" s="301"/>
      <c r="O36" s="377"/>
      <c r="P36" s="377"/>
      <c r="Q36" s="377"/>
      <c r="R36" s="377"/>
      <c r="S36" s="1073" t="s">
        <v>85</v>
      </c>
      <c r="T36" s="1074"/>
      <c r="U36" s="1074"/>
      <c r="V36" s="1075"/>
      <c r="W36" s="1076">
        <f>SUMIF($AA$22:$AB$33,10%,$W$22:$Z$33)</f>
        <v>80000000</v>
      </c>
      <c r="X36" s="1077"/>
      <c r="Y36" s="1077"/>
      <c r="Z36" s="1078"/>
      <c r="AA36" s="1076">
        <f>ROUND(SUMIF($AA$22:$AB$33,10%,$W$22:$Z$33)*10%,0)</f>
        <v>8000000</v>
      </c>
      <c r="AB36" s="1077"/>
      <c r="AC36" s="1077"/>
      <c r="AD36" s="1078"/>
      <c r="AE36" s="1076">
        <f>+$W$36+$AA$36</f>
        <v>88000000</v>
      </c>
      <c r="AF36" s="1077"/>
      <c r="AG36" s="1077"/>
      <c r="AH36" s="1078"/>
    </row>
    <row r="37" spans="1:35" ht="20.100000000000001" customHeight="1" x14ac:dyDescent="0.15">
      <c r="A37" s="378"/>
      <c r="B37" s="379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77"/>
      <c r="P37" s="377"/>
      <c r="Q37" s="377"/>
      <c r="R37" s="377"/>
      <c r="S37" s="1079" t="s">
        <v>86</v>
      </c>
      <c r="T37" s="1080"/>
      <c r="U37" s="1080"/>
      <c r="V37" s="1081"/>
      <c r="W37" s="1076">
        <f>SUMIF($AA$22:$AB$33,8%,$W$22:$Z$33)</f>
        <v>1500</v>
      </c>
      <c r="X37" s="1077"/>
      <c r="Y37" s="1077"/>
      <c r="Z37" s="1078"/>
      <c r="AA37" s="1076">
        <f>ROUND(SUMIF($AA$22:$AB$33,8%,$W$22:$Z$33)*8%,0)</f>
        <v>120</v>
      </c>
      <c r="AB37" s="1077"/>
      <c r="AC37" s="1077"/>
      <c r="AD37" s="1078"/>
      <c r="AE37" s="1076">
        <f>+$W$37+$AA$37</f>
        <v>1620</v>
      </c>
      <c r="AF37" s="1077"/>
      <c r="AG37" s="1077"/>
      <c r="AH37" s="1078"/>
    </row>
    <row r="38" spans="1:35" ht="20.100000000000001" customHeight="1" thickBot="1" x14ac:dyDescent="0.2">
      <c r="A38" s="378"/>
      <c r="B38" s="381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77"/>
      <c r="P38" s="377"/>
      <c r="Q38" s="377"/>
      <c r="R38" s="377"/>
      <c r="S38" s="1057" t="s">
        <v>84</v>
      </c>
      <c r="T38" s="1058"/>
      <c r="U38" s="1058"/>
      <c r="V38" s="1059"/>
      <c r="W38" s="1060">
        <f>SUMIF($AA$22:$AB$33,"非",$W$22:$Z$33)</f>
        <v>4000</v>
      </c>
      <c r="X38" s="1061"/>
      <c r="Y38" s="1061"/>
      <c r="Z38" s="1062"/>
      <c r="AA38" s="1060">
        <v>0</v>
      </c>
      <c r="AB38" s="1061"/>
      <c r="AC38" s="1061"/>
      <c r="AD38" s="1062"/>
      <c r="AE38" s="1060">
        <f>+$W$38+$AA$38</f>
        <v>4000</v>
      </c>
      <c r="AF38" s="1061"/>
      <c r="AG38" s="1061"/>
      <c r="AH38" s="1062"/>
    </row>
    <row r="39" spans="1:35" ht="20.100000000000001" customHeight="1" thickBot="1" x14ac:dyDescent="0.2">
      <c r="A39" s="378"/>
      <c r="B39" s="381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77"/>
      <c r="P39" s="377"/>
      <c r="Q39" s="377"/>
      <c r="R39" s="377"/>
      <c r="S39" s="1063" t="s">
        <v>113</v>
      </c>
      <c r="T39" s="1064"/>
      <c r="U39" s="1064"/>
      <c r="V39" s="1065"/>
      <c r="W39" s="1066">
        <f>SUM(W36:Z38)</f>
        <v>80005500</v>
      </c>
      <c r="X39" s="1067"/>
      <c r="Y39" s="1067"/>
      <c r="Z39" s="1068"/>
      <c r="AA39" s="1066">
        <f>SUM(AA36:AD38)</f>
        <v>8000120</v>
      </c>
      <c r="AB39" s="1067"/>
      <c r="AC39" s="1067"/>
      <c r="AD39" s="1068"/>
      <c r="AE39" s="1066">
        <f>SUM(AE36:AH38)</f>
        <v>88005620</v>
      </c>
      <c r="AF39" s="1067"/>
      <c r="AG39" s="1067"/>
      <c r="AH39" s="1069"/>
    </row>
    <row r="40" spans="1:35" ht="15" customHeight="1" x14ac:dyDescent="0.15">
      <c r="A40" s="378"/>
      <c r="B40" s="379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77"/>
      <c r="P40" s="377"/>
      <c r="Q40" s="377"/>
      <c r="R40" s="377"/>
      <c r="S40" s="382"/>
      <c r="T40" s="382"/>
      <c r="U40" s="382"/>
      <c r="V40" s="382"/>
      <c r="W40" s="383"/>
      <c r="X40" s="383"/>
      <c r="Y40" s="383"/>
      <c r="Z40" s="383"/>
      <c r="AA40" s="383"/>
      <c r="AB40" s="383"/>
      <c r="AC40" s="383"/>
      <c r="AD40" s="1082" t="s">
        <v>112</v>
      </c>
      <c r="AE40" s="1082"/>
      <c r="AF40" s="1082"/>
      <c r="AG40" s="1082"/>
      <c r="AH40" s="1082"/>
    </row>
  </sheetData>
  <sheetProtection sheet="1" objects="1" scenarios="1"/>
  <mergeCells count="98">
    <mergeCell ref="B8:K9"/>
    <mergeCell ref="W8:Z9"/>
    <mergeCell ref="AA8:AH9"/>
    <mergeCell ref="M5:V6"/>
    <mergeCell ref="W5:Z6"/>
    <mergeCell ref="Z7:AA7"/>
    <mergeCell ref="AC7:AD7"/>
    <mergeCell ref="AF7:AG7"/>
    <mergeCell ref="W10:Z11"/>
    <mergeCell ref="AA10:AH11"/>
    <mergeCell ref="E11:L12"/>
    <mergeCell ref="Z12:AH12"/>
    <mergeCell ref="E13:L14"/>
    <mergeCell ref="Z14:AH15"/>
    <mergeCell ref="E17:L18"/>
    <mergeCell ref="Y18:AB18"/>
    <mergeCell ref="AE18:AH18"/>
    <mergeCell ref="A20:A21"/>
    <mergeCell ref="B20:B21"/>
    <mergeCell ref="C20:N21"/>
    <mergeCell ref="O20:P21"/>
    <mergeCell ref="Q20:R21"/>
    <mergeCell ref="S20:V21"/>
    <mergeCell ref="W20:Z21"/>
    <mergeCell ref="AA20:AB21"/>
    <mergeCell ref="AC20:AH21"/>
    <mergeCell ref="S24:V25"/>
    <mergeCell ref="W24:Z25"/>
    <mergeCell ref="AA24:AB25"/>
    <mergeCell ref="AC24:AH25"/>
    <mergeCell ref="A22:A23"/>
    <mergeCell ref="B22:B23"/>
    <mergeCell ref="C22:N23"/>
    <mergeCell ref="O22:P23"/>
    <mergeCell ref="Q22:R23"/>
    <mergeCell ref="S22:V23"/>
    <mergeCell ref="W22:Z23"/>
    <mergeCell ref="AA22:AB23"/>
    <mergeCell ref="AC22:AH23"/>
    <mergeCell ref="A24:A25"/>
    <mergeCell ref="B24:B25"/>
    <mergeCell ref="C24:N25"/>
    <mergeCell ref="O24:P25"/>
    <mergeCell ref="Q24:R25"/>
    <mergeCell ref="A26:A27"/>
    <mergeCell ref="B26:B27"/>
    <mergeCell ref="C26:N27"/>
    <mergeCell ref="O26:P27"/>
    <mergeCell ref="Q26:R27"/>
    <mergeCell ref="A28:A29"/>
    <mergeCell ref="B28:B29"/>
    <mergeCell ref="C28:N29"/>
    <mergeCell ref="O28:P29"/>
    <mergeCell ref="Q28:R29"/>
    <mergeCell ref="S30:V31"/>
    <mergeCell ref="W30:Z31"/>
    <mergeCell ref="AA30:AB31"/>
    <mergeCell ref="AC30:AH31"/>
    <mergeCell ref="W26:Z27"/>
    <mergeCell ref="AA26:AB27"/>
    <mergeCell ref="AC26:AH27"/>
    <mergeCell ref="S28:V29"/>
    <mergeCell ref="W28:Z29"/>
    <mergeCell ref="S26:V27"/>
    <mergeCell ref="AA28:AB29"/>
    <mergeCell ref="AC28:AH29"/>
    <mergeCell ref="A30:A31"/>
    <mergeCell ref="B30:B31"/>
    <mergeCell ref="C30:N31"/>
    <mergeCell ref="O30:P31"/>
    <mergeCell ref="Q30:R31"/>
    <mergeCell ref="S37:V37"/>
    <mergeCell ref="W37:Z37"/>
    <mergeCell ref="AA37:AD37"/>
    <mergeCell ref="AE37:AH37"/>
    <mergeCell ref="A32:A33"/>
    <mergeCell ref="B32:B33"/>
    <mergeCell ref="C32:N33"/>
    <mergeCell ref="O32:P33"/>
    <mergeCell ref="Q32:R33"/>
    <mergeCell ref="S32:V33"/>
    <mergeCell ref="W32:Z33"/>
    <mergeCell ref="AA32:AB33"/>
    <mergeCell ref="AC32:AH33"/>
    <mergeCell ref="S35:V35"/>
    <mergeCell ref="S36:V36"/>
    <mergeCell ref="W36:Z36"/>
    <mergeCell ref="AA36:AD36"/>
    <mergeCell ref="AE36:AH36"/>
    <mergeCell ref="AD40:AH40"/>
    <mergeCell ref="S38:V38"/>
    <mergeCell ref="W38:Z38"/>
    <mergeCell ref="AA38:AD38"/>
    <mergeCell ref="AE38:AH38"/>
    <mergeCell ref="S39:V39"/>
    <mergeCell ref="W39:Z39"/>
    <mergeCell ref="AA39:AD39"/>
    <mergeCell ref="AE39:AH39"/>
  </mergeCells>
  <phoneticPr fontId="2"/>
  <dataValidations count="3">
    <dataValidation type="list" allowBlank="1" showInputMessage="1" showErrorMessage="1" sqref="W5:Z6" xr:uid="{DC4D734A-982F-4EC0-87B3-391CE41AFCEB}">
      <formula1>"　,【再発行】"</formula1>
    </dataValidation>
    <dataValidation type="list" allowBlank="1" showInputMessage="1" showErrorMessage="1" sqref="AA22:AB33" xr:uid="{695284C4-F60D-425D-8C03-FC7BF6BB882F}">
      <formula1>"10%,8%,非,　,"</formula1>
    </dataValidation>
    <dataValidation type="list" allowBlank="1" showInputMessage="1" showErrorMessage="1" sqref="AA34:AB34" xr:uid="{9027A3C8-34C8-4EA4-B2B8-FBE1C9F3B7E5}">
      <formula1>"10%,8%,非"</formula1>
    </dataValidation>
  </dataValidations>
  <printOptions horizontalCentered="1" verticalCentered="1"/>
  <pageMargins left="0.39370078740157483" right="0.39370078740157483" top="0.15748031496062992" bottom="0" header="0.31496062992125984" footer="0.31496062992125984"/>
  <pageSetup paperSize="9" scale="95" fitToHeight="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4FAB90EF-E09C-4EDC-88C8-63F5E60B8769}">
          <x14:formula1>
            <xm:f>リスト!$A$2:$A$9</xm:f>
          </x14:formula1>
          <xm:sqref>B8:K9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975D-96C1-4BB4-AED8-ED31CCF6D6DC}">
  <dimension ref="A7:U39"/>
  <sheetViews>
    <sheetView zoomScaleNormal="100" workbookViewId="0">
      <pane ySplit="12" topLeftCell="A25" activePane="bottomLeft" state="frozen"/>
      <selection activeCell="I43" sqref="I43"/>
      <selection pane="bottomLeft" activeCell="I43" sqref="I43"/>
    </sheetView>
  </sheetViews>
  <sheetFormatPr defaultColWidth="8" defaultRowHeight="15" customHeight="1" x14ac:dyDescent="0.4"/>
  <cols>
    <col min="1" max="3" width="3.375" style="384" customWidth="1"/>
    <col min="4" max="4" width="33.125" style="384" customWidth="1"/>
    <col min="5" max="6" width="7.625" style="384" customWidth="1"/>
    <col min="7" max="7" width="13.875" style="384" bestFit="1" customWidth="1"/>
    <col min="8" max="8" width="21.75" style="384" customWidth="1"/>
    <col min="9" max="9" width="7.625" style="384" customWidth="1"/>
    <col min="10" max="10" width="24.25" style="384" customWidth="1"/>
    <col min="11" max="16384" width="8" style="384"/>
  </cols>
  <sheetData>
    <row r="7" spans="1:21" ht="19.5" customHeight="1" x14ac:dyDescent="0.4"/>
    <row r="8" spans="1:21" ht="18.75" x14ac:dyDescent="0.4">
      <c r="A8" s="385" t="s">
        <v>155</v>
      </c>
      <c r="B8" s="386"/>
      <c r="C8" s="386"/>
      <c r="D8" s="386"/>
      <c r="E8" s="386"/>
      <c r="F8" s="386"/>
      <c r="G8" s="386"/>
      <c r="H8" s="386"/>
      <c r="I8" s="386"/>
      <c r="J8" s="386"/>
    </row>
    <row r="9" spans="1:21" ht="18" customHeight="1" x14ac:dyDescent="0.4">
      <c r="E9" s="387"/>
      <c r="H9" s="1103" t="s">
        <v>88</v>
      </c>
      <c r="I9" s="1103"/>
      <c r="J9" s="389">
        <f>+記入例②!$AA$8</f>
        <v>20428</v>
      </c>
    </row>
    <row r="10" spans="1:21" ht="17.25" customHeight="1" x14ac:dyDescent="0.4">
      <c r="A10" s="1102" t="str">
        <f>+記入例②!E$11</f>
        <v>SK2100018</v>
      </c>
      <c r="B10" s="1102"/>
      <c r="C10" s="1102"/>
      <c r="D10" s="390" t="str">
        <f>+記入例②!E$13</f>
        <v>〇〇修繕</v>
      </c>
      <c r="H10" s="1103" t="s">
        <v>150</v>
      </c>
      <c r="I10" s="1103"/>
      <c r="J10" s="384" t="str">
        <f>+記入例②!$Z$14</f>
        <v>株式会社〇〇工業</v>
      </c>
    </row>
    <row r="11" spans="1:21" ht="4.5" customHeight="1" x14ac:dyDescent="0.4"/>
    <row r="12" spans="1:21" ht="17.25" customHeight="1" x14ac:dyDescent="0.4">
      <c r="A12" s="391" t="s">
        <v>134</v>
      </c>
      <c r="B12" s="392" t="s">
        <v>135</v>
      </c>
      <c r="C12" s="391" t="s">
        <v>136</v>
      </c>
      <c r="D12" s="391" t="s">
        <v>137</v>
      </c>
      <c r="E12" s="391" t="s">
        <v>146</v>
      </c>
      <c r="F12" s="391" t="s">
        <v>141</v>
      </c>
      <c r="G12" s="391" t="s">
        <v>142</v>
      </c>
      <c r="H12" s="391" t="s">
        <v>143</v>
      </c>
      <c r="I12" s="393" t="s">
        <v>144</v>
      </c>
      <c r="J12" s="391" t="s">
        <v>145</v>
      </c>
      <c r="K12" s="394"/>
      <c r="N12" s="394"/>
      <c r="O12" s="394"/>
      <c r="P12" s="394"/>
      <c r="Q12" s="394"/>
      <c r="R12" s="394"/>
      <c r="T12" s="394"/>
      <c r="U12" s="394"/>
    </row>
    <row r="13" spans="1:21" s="403" customFormat="1" ht="17.25" customHeight="1" x14ac:dyDescent="0.4">
      <c r="A13" s="395">
        <v>10</v>
      </c>
      <c r="B13" s="396" t="s">
        <v>135</v>
      </c>
      <c r="C13" s="395">
        <v>1</v>
      </c>
      <c r="D13" s="397" t="s">
        <v>147</v>
      </c>
      <c r="E13" s="398">
        <v>1</v>
      </c>
      <c r="F13" s="398" t="s">
        <v>82</v>
      </c>
      <c r="G13" s="399">
        <v>30000000</v>
      </c>
      <c r="H13" s="400">
        <f>ROUND(E13*G13,0)</f>
        <v>30000000</v>
      </c>
      <c r="I13" s="401">
        <v>0.1</v>
      </c>
      <c r="J13" s="402"/>
    </row>
    <row r="14" spans="1:21" s="403" customFormat="1" ht="17.25" customHeight="1" x14ac:dyDescent="0.4">
      <c r="A14" s="398"/>
      <c r="B14" s="404" t="s">
        <v>135</v>
      </c>
      <c r="C14" s="398"/>
      <c r="D14" s="397" t="s">
        <v>126</v>
      </c>
      <c r="E14" s="398">
        <v>1</v>
      </c>
      <c r="F14" s="398" t="s">
        <v>82</v>
      </c>
      <c r="G14" s="405">
        <v>1000000</v>
      </c>
      <c r="H14" s="399">
        <f t="shared" ref="H14:H32" si="0">ROUND(E14*G14,0)</f>
        <v>1000000</v>
      </c>
      <c r="I14" s="401">
        <v>0.1</v>
      </c>
      <c r="J14" s="406"/>
    </row>
    <row r="15" spans="1:21" s="403" customFormat="1" ht="17.25" customHeight="1" x14ac:dyDescent="0.4">
      <c r="A15" s="398"/>
      <c r="B15" s="404" t="s">
        <v>135</v>
      </c>
      <c r="C15" s="398"/>
      <c r="D15" s="397" t="s">
        <v>127</v>
      </c>
      <c r="E15" s="398">
        <v>100</v>
      </c>
      <c r="F15" s="398" t="s">
        <v>148</v>
      </c>
      <c r="G15" s="399">
        <v>10000</v>
      </c>
      <c r="H15" s="399">
        <f t="shared" si="0"/>
        <v>1000000</v>
      </c>
      <c r="I15" s="401">
        <v>0.1</v>
      </c>
      <c r="J15" s="406"/>
    </row>
    <row r="16" spans="1:21" s="403" customFormat="1" ht="17.25" customHeight="1" x14ac:dyDescent="0.4">
      <c r="A16" s="398">
        <v>10</v>
      </c>
      <c r="B16" s="404" t="s">
        <v>135</v>
      </c>
      <c r="C16" s="398">
        <v>5</v>
      </c>
      <c r="D16" s="397" t="s">
        <v>147</v>
      </c>
      <c r="E16" s="398">
        <v>1</v>
      </c>
      <c r="F16" s="398" t="s">
        <v>82</v>
      </c>
      <c r="G16" s="399">
        <v>20000000</v>
      </c>
      <c r="H16" s="399">
        <f t="shared" si="0"/>
        <v>20000000</v>
      </c>
      <c r="I16" s="401">
        <v>0.1</v>
      </c>
      <c r="J16" s="406"/>
      <c r="L16" s="407"/>
    </row>
    <row r="17" spans="1:10" s="403" customFormat="1" ht="17.25" customHeight="1" x14ac:dyDescent="0.4">
      <c r="A17" s="398"/>
      <c r="B17" s="404" t="s">
        <v>135</v>
      </c>
      <c r="C17" s="398"/>
      <c r="D17" s="397" t="s">
        <v>126</v>
      </c>
      <c r="E17" s="398">
        <v>1</v>
      </c>
      <c r="F17" s="398" t="s">
        <v>82</v>
      </c>
      <c r="G17" s="399">
        <v>500000</v>
      </c>
      <c r="H17" s="399">
        <f t="shared" si="0"/>
        <v>500000</v>
      </c>
      <c r="I17" s="401">
        <v>0.1</v>
      </c>
      <c r="J17" s="406"/>
    </row>
    <row r="18" spans="1:10" s="403" customFormat="1" ht="17.25" customHeight="1" x14ac:dyDescent="0.4">
      <c r="A18" s="398"/>
      <c r="B18" s="404" t="s">
        <v>135</v>
      </c>
      <c r="C18" s="398"/>
      <c r="D18" s="397" t="s">
        <v>127</v>
      </c>
      <c r="E18" s="398">
        <v>100</v>
      </c>
      <c r="F18" s="398" t="s">
        <v>148</v>
      </c>
      <c r="G18" s="399">
        <v>10000</v>
      </c>
      <c r="H18" s="399">
        <f t="shared" si="0"/>
        <v>1000000</v>
      </c>
      <c r="I18" s="401">
        <v>0.1</v>
      </c>
      <c r="J18" s="406"/>
    </row>
    <row r="19" spans="1:10" s="403" customFormat="1" ht="17.25" customHeight="1" x14ac:dyDescent="0.4">
      <c r="A19" s="398">
        <v>10</v>
      </c>
      <c r="B19" s="404" t="s">
        <v>135</v>
      </c>
      <c r="C19" s="398">
        <v>20</v>
      </c>
      <c r="D19" s="397" t="s">
        <v>147</v>
      </c>
      <c r="E19" s="398">
        <v>1</v>
      </c>
      <c r="F19" s="398" t="s">
        <v>82</v>
      </c>
      <c r="G19" s="399">
        <v>20000000</v>
      </c>
      <c r="H19" s="399">
        <f t="shared" si="0"/>
        <v>20000000</v>
      </c>
      <c r="I19" s="401">
        <v>0.1</v>
      </c>
      <c r="J19" s="406"/>
    </row>
    <row r="20" spans="1:10" s="403" customFormat="1" ht="17.25" customHeight="1" x14ac:dyDescent="0.4">
      <c r="A20" s="398"/>
      <c r="B20" s="404" t="s">
        <v>135</v>
      </c>
      <c r="C20" s="398"/>
      <c r="D20" s="397" t="s">
        <v>126</v>
      </c>
      <c r="E20" s="398">
        <v>1</v>
      </c>
      <c r="F20" s="398" t="s">
        <v>82</v>
      </c>
      <c r="G20" s="399">
        <v>500000</v>
      </c>
      <c r="H20" s="399">
        <f t="shared" si="0"/>
        <v>500000</v>
      </c>
      <c r="I20" s="401">
        <v>0.1</v>
      </c>
      <c r="J20" s="406"/>
    </row>
    <row r="21" spans="1:10" s="403" customFormat="1" ht="17.25" customHeight="1" x14ac:dyDescent="0.4">
      <c r="A21" s="398"/>
      <c r="B21" s="404" t="s">
        <v>135</v>
      </c>
      <c r="C21" s="398"/>
      <c r="D21" s="397" t="s">
        <v>127</v>
      </c>
      <c r="E21" s="398">
        <v>100</v>
      </c>
      <c r="F21" s="398" t="s">
        <v>148</v>
      </c>
      <c r="G21" s="399">
        <v>10000</v>
      </c>
      <c r="H21" s="399">
        <f t="shared" si="0"/>
        <v>1000000</v>
      </c>
      <c r="I21" s="401">
        <v>0.1</v>
      </c>
      <c r="J21" s="406"/>
    </row>
    <row r="22" spans="1:10" s="403" customFormat="1" ht="17.25" customHeight="1" x14ac:dyDescent="0.4">
      <c r="A22" s="398">
        <v>10</v>
      </c>
      <c r="B22" s="404" t="s">
        <v>135</v>
      </c>
      <c r="C22" s="398">
        <v>25</v>
      </c>
      <c r="D22" s="397" t="s">
        <v>147</v>
      </c>
      <c r="E22" s="398">
        <v>1</v>
      </c>
      <c r="F22" s="398" t="s">
        <v>82</v>
      </c>
      <c r="G22" s="399">
        <v>3000000</v>
      </c>
      <c r="H22" s="399">
        <f t="shared" si="0"/>
        <v>3000000</v>
      </c>
      <c r="I22" s="401">
        <v>0.1</v>
      </c>
      <c r="J22" s="406"/>
    </row>
    <row r="23" spans="1:10" s="403" customFormat="1" ht="17.25" customHeight="1" x14ac:dyDescent="0.4">
      <c r="A23" s="398"/>
      <c r="B23" s="404" t="s">
        <v>135</v>
      </c>
      <c r="C23" s="398"/>
      <c r="D23" s="397" t="s">
        <v>126</v>
      </c>
      <c r="E23" s="398">
        <v>1</v>
      </c>
      <c r="F23" s="398" t="s">
        <v>82</v>
      </c>
      <c r="G23" s="399">
        <v>1000000</v>
      </c>
      <c r="H23" s="399">
        <f t="shared" si="0"/>
        <v>1000000</v>
      </c>
      <c r="I23" s="401">
        <v>0.1</v>
      </c>
      <c r="J23" s="406"/>
    </row>
    <row r="24" spans="1:10" s="403" customFormat="1" ht="17.25" customHeight="1" x14ac:dyDescent="0.4">
      <c r="A24" s="398"/>
      <c r="B24" s="404" t="s">
        <v>135</v>
      </c>
      <c r="C24" s="398"/>
      <c r="D24" s="397" t="s">
        <v>127</v>
      </c>
      <c r="E24" s="398">
        <v>100</v>
      </c>
      <c r="F24" s="398" t="s">
        <v>148</v>
      </c>
      <c r="G24" s="399">
        <v>10000</v>
      </c>
      <c r="H24" s="399">
        <f t="shared" si="0"/>
        <v>1000000</v>
      </c>
      <c r="I24" s="401">
        <v>0.1</v>
      </c>
      <c r="J24" s="406"/>
    </row>
    <row r="25" spans="1:10" s="403" customFormat="1" ht="17.25" customHeight="1" x14ac:dyDescent="0.4">
      <c r="A25" s="398"/>
      <c r="B25" s="404" t="s">
        <v>135</v>
      </c>
      <c r="C25" s="398"/>
      <c r="D25" s="397" t="s">
        <v>124</v>
      </c>
      <c r="E25" s="398">
        <v>1</v>
      </c>
      <c r="F25" s="398" t="s">
        <v>82</v>
      </c>
      <c r="G25" s="399">
        <v>1500</v>
      </c>
      <c r="H25" s="399">
        <f t="shared" si="0"/>
        <v>1500</v>
      </c>
      <c r="I25" s="401">
        <v>0.08</v>
      </c>
      <c r="J25" s="406"/>
    </row>
    <row r="26" spans="1:10" s="403" customFormat="1" ht="17.25" customHeight="1" x14ac:dyDescent="0.4">
      <c r="A26" s="398"/>
      <c r="B26" s="404" t="s">
        <v>135</v>
      </c>
      <c r="C26" s="398"/>
      <c r="D26" s="397" t="s">
        <v>149</v>
      </c>
      <c r="E26" s="398">
        <v>1</v>
      </c>
      <c r="F26" s="398" t="s">
        <v>82</v>
      </c>
      <c r="G26" s="399">
        <v>4000</v>
      </c>
      <c r="H26" s="399">
        <f t="shared" si="0"/>
        <v>4000</v>
      </c>
      <c r="I26" s="401" t="s">
        <v>97</v>
      </c>
      <c r="J26" s="406"/>
    </row>
    <row r="27" spans="1:10" s="403" customFormat="1" ht="17.25" customHeight="1" x14ac:dyDescent="0.4">
      <c r="A27" s="398"/>
      <c r="B27" s="404" t="s">
        <v>135</v>
      </c>
      <c r="C27" s="398"/>
      <c r="D27" s="397"/>
      <c r="E27" s="398"/>
      <c r="F27" s="398"/>
      <c r="G27" s="399"/>
      <c r="H27" s="399">
        <f t="shared" si="0"/>
        <v>0</v>
      </c>
      <c r="I27" s="401"/>
      <c r="J27" s="406"/>
    </row>
    <row r="28" spans="1:10" s="403" customFormat="1" ht="17.25" customHeight="1" x14ac:dyDescent="0.4">
      <c r="A28" s="398"/>
      <c r="B28" s="404" t="s">
        <v>135</v>
      </c>
      <c r="C28" s="398"/>
      <c r="D28" s="397"/>
      <c r="E28" s="398"/>
      <c r="F28" s="398"/>
      <c r="G28" s="399"/>
      <c r="H28" s="399">
        <f t="shared" si="0"/>
        <v>0</v>
      </c>
      <c r="I28" s="401"/>
      <c r="J28" s="406"/>
    </row>
    <row r="29" spans="1:10" s="403" customFormat="1" ht="17.25" customHeight="1" x14ac:dyDescent="0.4">
      <c r="A29" s="398"/>
      <c r="B29" s="404" t="s">
        <v>135</v>
      </c>
      <c r="C29" s="398"/>
      <c r="D29" s="397"/>
      <c r="E29" s="398"/>
      <c r="F29" s="398"/>
      <c r="G29" s="399"/>
      <c r="H29" s="399">
        <f t="shared" si="0"/>
        <v>0</v>
      </c>
      <c r="I29" s="401"/>
      <c r="J29" s="406"/>
    </row>
    <row r="30" spans="1:10" s="403" customFormat="1" ht="17.25" customHeight="1" x14ac:dyDescent="0.4">
      <c r="A30" s="398"/>
      <c r="B30" s="404" t="s">
        <v>135</v>
      </c>
      <c r="C30" s="398"/>
      <c r="D30" s="397"/>
      <c r="E30" s="398"/>
      <c r="F30" s="398"/>
      <c r="G30" s="399"/>
      <c r="H30" s="399">
        <f t="shared" si="0"/>
        <v>0</v>
      </c>
      <c r="I30" s="401"/>
      <c r="J30" s="406"/>
    </row>
    <row r="31" spans="1:10" s="403" customFormat="1" ht="17.25" customHeight="1" x14ac:dyDescent="0.4">
      <c r="A31" s="398"/>
      <c r="B31" s="404" t="s">
        <v>135</v>
      </c>
      <c r="C31" s="398"/>
      <c r="D31" s="408"/>
      <c r="E31" s="398"/>
      <c r="F31" s="398"/>
      <c r="G31" s="399"/>
      <c r="H31" s="399">
        <f t="shared" si="0"/>
        <v>0</v>
      </c>
      <c r="I31" s="401"/>
      <c r="J31" s="406"/>
    </row>
    <row r="32" spans="1:10" s="403" customFormat="1" ht="17.25" customHeight="1" x14ac:dyDescent="0.4">
      <c r="A32" s="398"/>
      <c r="B32" s="404" t="s">
        <v>135</v>
      </c>
      <c r="C32" s="398"/>
      <c r="D32" s="408"/>
      <c r="E32" s="398"/>
      <c r="F32" s="398"/>
      <c r="G32" s="399"/>
      <c r="H32" s="399">
        <f t="shared" si="0"/>
        <v>0</v>
      </c>
      <c r="I32" s="401"/>
      <c r="J32" s="406"/>
    </row>
    <row r="33" spans="1:10" s="403" customFormat="1" ht="17.25" customHeight="1" x14ac:dyDescent="0.4">
      <c r="A33" s="409"/>
      <c r="B33" s="410" t="s">
        <v>135</v>
      </c>
      <c r="C33" s="409"/>
      <c r="D33" s="411" t="s">
        <v>138</v>
      </c>
      <c r="E33" s="409"/>
      <c r="F33" s="409"/>
      <c r="G33" s="412"/>
      <c r="H33" s="412">
        <f>SUM($H$13:$H$32)</f>
        <v>80005500</v>
      </c>
      <c r="I33" s="413"/>
      <c r="J33" s="414"/>
    </row>
    <row r="34" spans="1:10" ht="15" customHeight="1" x14ac:dyDescent="0.4">
      <c r="D34" s="384" t="s">
        <v>168</v>
      </c>
      <c r="I34" s="415"/>
    </row>
    <row r="35" spans="1:10" ht="15" customHeight="1" x14ac:dyDescent="0.4">
      <c r="I35" s="388" t="s">
        <v>153</v>
      </c>
      <c r="J35" s="416">
        <f>SUMIF($I$13:$I$33,10%,$H$13:$H$33)</f>
        <v>80000000</v>
      </c>
    </row>
    <row r="36" spans="1:10" ht="15" customHeight="1" x14ac:dyDescent="0.4">
      <c r="I36" s="388" t="s">
        <v>154</v>
      </c>
      <c r="J36" s="416">
        <f>SUMIF($I$13:$I$33,8%,$H$13:$H$33)</f>
        <v>1500</v>
      </c>
    </row>
    <row r="37" spans="1:10" ht="15" customHeight="1" x14ac:dyDescent="0.4">
      <c r="I37" s="388" t="s">
        <v>84</v>
      </c>
      <c r="J37" s="416">
        <f>SUMIF($I$13:$I$33,"非",$H$13:$H$33)</f>
        <v>4000</v>
      </c>
    </row>
    <row r="38" spans="1:10" ht="15" customHeight="1" x14ac:dyDescent="0.4">
      <c r="I38" s="403"/>
      <c r="J38" s="403"/>
    </row>
    <row r="39" spans="1:10" ht="15" customHeight="1" x14ac:dyDescent="0.4">
      <c r="J39" s="417" t="s">
        <v>139</v>
      </c>
    </row>
  </sheetData>
  <sheetProtection sheet="1" objects="1" scenarios="1"/>
  <mergeCells count="3">
    <mergeCell ref="A10:C10"/>
    <mergeCell ref="H9:I9"/>
    <mergeCell ref="H10:I10"/>
  </mergeCells>
  <phoneticPr fontId="2"/>
  <dataValidations count="2">
    <dataValidation type="list" allowBlank="1" showInputMessage="1" showErrorMessage="1" sqref="K13" xr:uid="{FE4F7101-0F37-4AFE-BDD1-6A446BC7A77C}">
      <formula1>"10％、8％"</formula1>
    </dataValidation>
    <dataValidation type="list" allowBlank="1" showInputMessage="1" showErrorMessage="1" sqref="I13:I32" xr:uid="{DF1864C6-5510-4A40-B472-BD5A38623B95}">
      <formula1>"10%,8%,非"</formula1>
    </dataValidation>
  </dataValidations>
  <printOptions horizontalCentered="1"/>
  <pageMargins left="0.19685039370078741" right="0.19685039370078741" top="0.59055118110236227" bottom="0.15748031496062992" header="0.15748031496062992" footer="0.51181102362204722"/>
  <pageSetup paperSize="9" scale="81" orientation="landscape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4004-A9CD-48B0-9B6C-5AB214A1B3FA}">
  <dimension ref="A1:AI108"/>
  <sheetViews>
    <sheetView tabSelected="1" zoomScaleNormal="100" zoomScaleSheetLayoutView="98" workbookViewId="0">
      <selection activeCell="E43" sqref="E43:L44"/>
    </sheetView>
  </sheetViews>
  <sheetFormatPr defaultColWidth="3.625" defaultRowHeight="15" customHeight="1" x14ac:dyDescent="0.4"/>
  <cols>
    <col min="1" max="34" width="3.625" style="298" customWidth="1"/>
    <col min="35" max="16384" width="3.625" style="298"/>
  </cols>
  <sheetData>
    <row r="1" spans="1:34" ht="14.85" customHeight="1" x14ac:dyDescent="0.25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946" t="s">
        <v>165</v>
      </c>
      <c r="N1" s="946"/>
      <c r="O1" s="946"/>
      <c r="P1" s="946"/>
      <c r="Q1" s="946"/>
      <c r="R1" s="946"/>
      <c r="S1" s="946"/>
      <c r="T1" s="946"/>
      <c r="U1" s="946"/>
      <c r="V1" s="946"/>
      <c r="W1" s="947" t="s">
        <v>129</v>
      </c>
      <c r="X1" s="947"/>
      <c r="Y1" s="947"/>
      <c r="Z1" s="947"/>
      <c r="AA1" s="299"/>
      <c r="AB1" s="299"/>
      <c r="AC1" s="299"/>
      <c r="AD1" s="299"/>
      <c r="AE1" s="299"/>
      <c r="AF1" s="299"/>
      <c r="AG1" s="1199" t="s">
        <v>162</v>
      </c>
      <c r="AH1" s="1199"/>
    </row>
    <row r="2" spans="1:34" ht="14.85" customHeight="1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7"/>
      <c r="X2" s="947"/>
      <c r="Y2" s="947"/>
      <c r="Z2" s="947"/>
      <c r="AA2" s="299"/>
      <c r="AB2" s="299"/>
      <c r="AC2" s="299"/>
      <c r="AD2" s="299"/>
      <c r="AE2" s="299"/>
      <c r="AF2" s="299"/>
      <c r="AG2" s="1199"/>
      <c r="AH2" s="1199"/>
    </row>
    <row r="3" spans="1:34" ht="14.85" customHeight="1" x14ac:dyDescent="0.15">
      <c r="A3" s="430" t="s">
        <v>58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2"/>
      <c r="X3" s="418"/>
      <c r="Y3" s="303"/>
      <c r="Z3" s="1175"/>
      <c r="AA3" s="1175"/>
      <c r="AB3" s="303" t="s">
        <v>63</v>
      </c>
      <c r="AC3" s="1175"/>
      <c r="AD3" s="1175"/>
      <c r="AE3" s="303" t="s">
        <v>64</v>
      </c>
      <c r="AF3" s="1175"/>
      <c r="AG3" s="1175"/>
      <c r="AH3" s="303" t="s">
        <v>65</v>
      </c>
    </row>
    <row r="4" spans="1:34" ht="14.85" customHeight="1" x14ac:dyDescent="0.15">
      <c r="A4" s="300"/>
      <c r="B4" s="1189"/>
      <c r="C4" s="1189"/>
      <c r="D4" s="1189"/>
      <c r="E4" s="1189"/>
      <c r="F4" s="1189"/>
      <c r="G4" s="1189"/>
      <c r="H4" s="1189"/>
      <c r="I4" s="1189"/>
      <c r="J4" s="1189"/>
      <c r="K4" s="1189"/>
      <c r="L4" s="301"/>
      <c r="M4" s="301"/>
      <c r="N4" s="301"/>
      <c r="P4" s="304"/>
      <c r="Q4" s="305"/>
      <c r="R4" s="306"/>
      <c r="S4" s="305"/>
      <c r="T4" s="306"/>
      <c r="U4" s="305"/>
      <c r="V4" s="307"/>
      <c r="W4" s="973" t="s">
        <v>88</v>
      </c>
      <c r="X4" s="964"/>
      <c r="Y4" s="964"/>
      <c r="Z4" s="965"/>
      <c r="AA4" s="1191"/>
      <c r="AB4" s="1191"/>
      <c r="AC4" s="1191"/>
      <c r="AD4" s="1191"/>
      <c r="AE4" s="1191"/>
      <c r="AF4" s="1191"/>
      <c r="AG4" s="1191"/>
      <c r="AH4" s="1192"/>
    </row>
    <row r="5" spans="1:34" ht="14.85" customHeight="1" thickBot="1" x14ac:dyDescent="0.2">
      <c r="A5" s="308"/>
      <c r="B5" s="1190"/>
      <c r="C5" s="1190"/>
      <c r="D5" s="1190"/>
      <c r="E5" s="1190"/>
      <c r="F5" s="1190"/>
      <c r="G5" s="1190"/>
      <c r="H5" s="1190"/>
      <c r="I5" s="1190"/>
      <c r="J5" s="1190"/>
      <c r="K5" s="1190"/>
      <c r="L5" s="309" t="s">
        <v>59</v>
      </c>
      <c r="M5" s="301"/>
      <c r="N5" s="301"/>
      <c r="O5" s="304"/>
      <c r="P5" s="304"/>
      <c r="Q5" s="304"/>
      <c r="R5" s="305"/>
      <c r="S5" s="310"/>
      <c r="T5" s="310"/>
      <c r="U5" s="311"/>
      <c r="V5" s="312"/>
      <c r="W5" s="974"/>
      <c r="X5" s="966"/>
      <c r="Y5" s="966"/>
      <c r="Z5" s="967"/>
      <c r="AA5" s="1193"/>
      <c r="AB5" s="1193"/>
      <c r="AC5" s="1193"/>
      <c r="AD5" s="1193"/>
      <c r="AE5" s="1193"/>
      <c r="AF5" s="1193"/>
      <c r="AG5" s="1193"/>
      <c r="AH5" s="1194"/>
    </row>
    <row r="6" spans="1:34" ht="14.85" customHeight="1" x14ac:dyDescent="0.15">
      <c r="A6" s="313"/>
      <c r="B6" s="313"/>
      <c r="C6" s="313"/>
      <c r="D6" s="313"/>
      <c r="E6" s="313"/>
      <c r="F6" s="305"/>
      <c r="G6" s="305"/>
      <c r="H6" s="305"/>
      <c r="I6" s="301"/>
      <c r="J6" s="301"/>
      <c r="K6" s="314"/>
      <c r="L6" s="314"/>
      <c r="M6" s="301"/>
      <c r="N6" s="315"/>
      <c r="O6" s="315"/>
      <c r="P6" s="315"/>
      <c r="Q6" s="315"/>
      <c r="R6" s="315"/>
      <c r="S6" s="316"/>
      <c r="T6" s="317"/>
      <c r="U6" s="318"/>
      <c r="V6" s="312"/>
      <c r="W6" s="1113" t="s">
        <v>91</v>
      </c>
      <c r="X6" s="1114"/>
      <c r="Y6" s="1114"/>
      <c r="Z6" s="1115"/>
      <c r="AA6" s="1177"/>
      <c r="AB6" s="1177"/>
      <c r="AC6" s="1177"/>
      <c r="AD6" s="1177"/>
      <c r="AE6" s="1177"/>
      <c r="AF6" s="1177"/>
      <c r="AG6" s="1177"/>
      <c r="AH6" s="1178"/>
    </row>
    <row r="7" spans="1:34" ht="14.85" customHeight="1" x14ac:dyDescent="0.15">
      <c r="A7" s="419" t="s">
        <v>60</v>
      </c>
      <c r="B7" s="320"/>
      <c r="C7" s="321"/>
      <c r="D7" s="321"/>
      <c r="E7" s="1181"/>
      <c r="F7" s="1181"/>
      <c r="G7" s="1181"/>
      <c r="H7" s="1181"/>
      <c r="I7" s="1181"/>
      <c r="J7" s="1181"/>
      <c r="K7" s="1181"/>
      <c r="L7" s="1182"/>
      <c r="M7" s="301"/>
      <c r="N7" s="315"/>
      <c r="O7" s="313"/>
      <c r="P7" s="313"/>
      <c r="Q7" s="313"/>
      <c r="R7" s="313"/>
      <c r="T7" s="304"/>
      <c r="V7" s="322"/>
      <c r="W7" s="1116"/>
      <c r="X7" s="1117"/>
      <c r="Y7" s="1117"/>
      <c r="Z7" s="1118"/>
      <c r="AA7" s="1179"/>
      <c r="AB7" s="1179"/>
      <c r="AC7" s="1179"/>
      <c r="AD7" s="1179"/>
      <c r="AE7" s="1179"/>
      <c r="AF7" s="1179"/>
      <c r="AG7" s="1179"/>
      <c r="AH7" s="1180"/>
    </row>
    <row r="8" spans="1:34" ht="14.85" customHeight="1" x14ac:dyDescent="0.15">
      <c r="A8" s="323"/>
      <c r="B8" s="324"/>
      <c r="C8" s="325"/>
      <c r="D8" s="325"/>
      <c r="E8" s="1183"/>
      <c r="F8" s="1183"/>
      <c r="G8" s="1183"/>
      <c r="H8" s="1183"/>
      <c r="I8" s="1183"/>
      <c r="J8" s="1183"/>
      <c r="K8" s="1183"/>
      <c r="L8" s="1184"/>
      <c r="M8" s="301"/>
      <c r="N8" s="326"/>
      <c r="O8" s="327"/>
      <c r="P8" s="327"/>
      <c r="Q8" s="327"/>
      <c r="R8" s="326"/>
      <c r="S8" s="304"/>
      <c r="T8" s="304"/>
      <c r="U8" s="304"/>
      <c r="V8" s="328"/>
      <c r="W8" s="304" t="s">
        <v>66</v>
      </c>
      <c r="Y8" s="1195"/>
      <c r="Z8" s="1195"/>
      <c r="AA8" s="1195"/>
      <c r="AB8" s="1195"/>
      <c r="AC8" s="1195"/>
      <c r="AD8" s="1195"/>
      <c r="AE8" s="1195"/>
      <c r="AF8" s="1195"/>
      <c r="AG8" s="1195"/>
      <c r="AH8" s="1196"/>
    </row>
    <row r="9" spans="1:34" ht="14.85" customHeight="1" x14ac:dyDescent="0.15">
      <c r="A9" s="329" t="s">
        <v>152</v>
      </c>
      <c r="B9" s="330"/>
      <c r="C9" s="330"/>
      <c r="D9" s="330"/>
      <c r="E9" s="1185"/>
      <c r="F9" s="1185"/>
      <c r="G9" s="1185"/>
      <c r="H9" s="1185"/>
      <c r="I9" s="1185"/>
      <c r="J9" s="1185"/>
      <c r="K9" s="1185"/>
      <c r="L9" s="1186"/>
      <c r="M9" s="301"/>
      <c r="N9" s="326"/>
      <c r="O9" s="327"/>
      <c r="P9" s="327"/>
      <c r="Q9" s="327"/>
      <c r="R9" s="326"/>
      <c r="S9" s="304"/>
      <c r="T9" s="304"/>
      <c r="U9" s="304"/>
      <c r="V9" s="328"/>
      <c r="W9" s="304"/>
      <c r="Y9" s="1197"/>
      <c r="Z9" s="1197"/>
      <c r="AA9" s="1197"/>
      <c r="AB9" s="1197"/>
      <c r="AC9" s="1197"/>
      <c r="AD9" s="1197"/>
      <c r="AE9" s="1197"/>
      <c r="AF9" s="1197"/>
      <c r="AG9" s="1197"/>
      <c r="AH9" s="1198"/>
    </row>
    <row r="10" spans="1:34" ht="14.85" customHeight="1" x14ac:dyDescent="0.15">
      <c r="A10" s="331"/>
      <c r="B10" s="332"/>
      <c r="C10" s="332"/>
      <c r="D10" s="332"/>
      <c r="E10" s="1187"/>
      <c r="F10" s="1187"/>
      <c r="G10" s="1187"/>
      <c r="H10" s="1187"/>
      <c r="I10" s="1187"/>
      <c r="J10" s="1187"/>
      <c r="K10" s="1187"/>
      <c r="L10" s="1188"/>
      <c r="M10" s="301"/>
      <c r="N10" s="306"/>
      <c r="V10" s="322"/>
      <c r="W10" s="298" t="s">
        <v>67</v>
      </c>
      <c r="Y10" s="1197"/>
      <c r="Z10" s="1197"/>
      <c r="AA10" s="1197"/>
      <c r="AB10" s="1197"/>
      <c r="AC10" s="1197"/>
      <c r="AD10" s="1197"/>
      <c r="AE10" s="1197"/>
      <c r="AF10" s="1197"/>
      <c r="AG10" s="1197"/>
      <c r="AH10" s="1198"/>
    </row>
    <row r="11" spans="1:34" ht="14.85" customHeight="1" x14ac:dyDescent="0.15">
      <c r="A11" s="333"/>
      <c r="M11" s="301"/>
      <c r="N11" s="305"/>
      <c r="O11" s="305"/>
      <c r="P11" s="304"/>
      <c r="Q11" s="304"/>
      <c r="R11" s="304"/>
      <c r="S11" s="304"/>
      <c r="T11" s="304"/>
      <c r="U11" s="304"/>
      <c r="V11" s="334"/>
      <c r="W11" s="301"/>
      <c r="Y11" s="1197"/>
      <c r="Z11" s="1197"/>
      <c r="AA11" s="1197"/>
      <c r="AB11" s="1197"/>
      <c r="AC11" s="1197"/>
      <c r="AD11" s="1197"/>
      <c r="AE11" s="1197"/>
      <c r="AF11" s="1197"/>
      <c r="AG11" s="1197"/>
      <c r="AH11" s="1198"/>
    </row>
    <row r="12" spans="1:34" ht="14.85" customHeight="1" thickBot="1" x14ac:dyDescent="0.2">
      <c r="A12" s="335"/>
      <c r="B12" s="336"/>
      <c r="C12" s="336"/>
      <c r="D12" s="337"/>
      <c r="E12" s="338"/>
      <c r="F12" s="339"/>
      <c r="G12" s="339"/>
      <c r="H12" s="339"/>
      <c r="I12" s="339"/>
      <c r="J12" s="339"/>
      <c r="K12" s="339"/>
      <c r="L12" s="339"/>
      <c r="M12" s="301"/>
      <c r="N12" s="305"/>
      <c r="P12" s="304"/>
      <c r="Q12" s="304"/>
      <c r="R12" s="304"/>
      <c r="V12" s="322"/>
      <c r="AG12" s="340" t="s">
        <v>70</v>
      </c>
      <c r="AH12" s="322"/>
    </row>
    <row r="13" spans="1:34" ht="14.85" customHeight="1" x14ac:dyDescent="0.15">
      <c r="A13" s="341" t="s">
        <v>75</v>
      </c>
      <c r="B13" s="342"/>
      <c r="C13" s="342"/>
      <c r="D13" s="343"/>
      <c r="E13" s="979">
        <f>+$AE$35</f>
        <v>0</v>
      </c>
      <c r="F13" s="980"/>
      <c r="G13" s="980"/>
      <c r="H13" s="980"/>
      <c r="I13" s="980"/>
      <c r="J13" s="980"/>
      <c r="K13" s="980"/>
      <c r="L13" s="981"/>
      <c r="M13" s="301"/>
      <c r="N13" s="344"/>
      <c r="P13" s="313"/>
      <c r="Q13" s="313"/>
      <c r="R13" s="313"/>
      <c r="T13" s="313"/>
      <c r="V13" s="328"/>
      <c r="W13" s="304"/>
      <c r="AH13" s="322"/>
    </row>
    <row r="14" spans="1:34" ht="14.85" customHeight="1" thickBot="1" x14ac:dyDescent="0.2">
      <c r="A14" s="345" t="s">
        <v>74</v>
      </c>
      <c r="B14" s="346"/>
      <c r="C14" s="346"/>
      <c r="D14" s="347"/>
      <c r="E14" s="982"/>
      <c r="F14" s="983"/>
      <c r="G14" s="983"/>
      <c r="H14" s="983"/>
      <c r="I14" s="983"/>
      <c r="J14" s="983"/>
      <c r="K14" s="983"/>
      <c r="L14" s="984"/>
      <c r="M14" s="301"/>
      <c r="N14" s="344"/>
      <c r="P14" s="313"/>
      <c r="Q14" s="313"/>
      <c r="R14" s="313"/>
      <c r="T14" s="313"/>
      <c r="W14" s="348" t="s">
        <v>71</v>
      </c>
      <c r="X14" s="324"/>
      <c r="Y14" s="1174"/>
      <c r="Z14" s="1174"/>
      <c r="AA14" s="1174"/>
      <c r="AB14" s="1174"/>
      <c r="AC14" s="303" t="s">
        <v>73</v>
      </c>
      <c r="AD14" s="303"/>
      <c r="AE14" s="1175"/>
      <c r="AF14" s="1175"/>
      <c r="AG14" s="1175"/>
      <c r="AH14" s="1176"/>
    </row>
    <row r="15" spans="1:34" ht="14.85" customHeight="1" x14ac:dyDescent="0.15">
      <c r="A15" s="349"/>
      <c r="B15" s="336"/>
      <c r="C15" s="336"/>
      <c r="D15" s="337"/>
      <c r="E15" s="350"/>
      <c r="F15" s="350"/>
      <c r="G15" s="350"/>
      <c r="H15" s="350"/>
      <c r="I15" s="350"/>
      <c r="J15" s="350"/>
      <c r="K15" s="350"/>
      <c r="L15" s="350"/>
      <c r="M15" s="301"/>
      <c r="N15" s="344"/>
      <c r="P15" s="313"/>
      <c r="Q15" s="313"/>
      <c r="R15" s="313"/>
      <c r="T15" s="313"/>
      <c r="W15" s="351"/>
      <c r="X15" s="304"/>
      <c r="Y15" s="352"/>
      <c r="Z15" s="352"/>
      <c r="AA15" s="352"/>
      <c r="AB15" s="352"/>
      <c r="AE15" s="353"/>
      <c r="AF15" s="353"/>
      <c r="AG15" s="353"/>
      <c r="AH15" s="354"/>
    </row>
    <row r="16" spans="1:34" s="355" customFormat="1" ht="14.85" customHeight="1" x14ac:dyDescent="0.4">
      <c r="A16" s="987" t="s">
        <v>76</v>
      </c>
      <c r="B16" s="987" t="s">
        <v>65</v>
      </c>
      <c r="C16" s="989" t="s">
        <v>83</v>
      </c>
      <c r="D16" s="990"/>
      <c r="E16" s="990"/>
      <c r="F16" s="990"/>
      <c r="G16" s="990"/>
      <c r="H16" s="990"/>
      <c r="I16" s="990"/>
      <c r="J16" s="990"/>
      <c r="K16" s="990"/>
      <c r="L16" s="990"/>
      <c r="M16" s="990"/>
      <c r="N16" s="991"/>
      <c r="O16" s="995" t="s">
        <v>77</v>
      </c>
      <c r="P16" s="996"/>
      <c r="Q16" s="995" t="s">
        <v>78</v>
      </c>
      <c r="R16" s="996"/>
      <c r="S16" s="995" t="s">
        <v>79</v>
      </c>
      <c r="T16" s="999"/>
      <c r="U16" s="999"/>
      <c r="V16" s="996"/>
      <c r="W16" s="995" t="s">
        <v>80</v>
      </c>
      <c r="X16" s="999"/>
      <c r="Y16" s="999"/>
      <c r="Z16" s="996"/>
      <c r="AA16" s="995" t="s">
        <v>81</v>
      </c>
      <c r="AB16" s="996"/>
      <c r="AC16" s="995" t="s">
        <v>106</v>
      </c>
      <c r="AD16" s="999"/>
      <c r="AE16" s="999"/>
      <c r="AF16" s="999"/>
      <c r="AG16" s="999"/>
      <c r="AH16" s="996"/>
    </row>
    <row r="17" spans="1:35" s="355" customFormat="1" ht="14.85" customHeight="1" x14ac:dyDescent="0.4">
      <c r="A17" s="988"/>
      <c r="B17" s="988"/>
      <c r="C17" s="992"/>
      <c r="D17" s="993"/>
      <c r="E17" s="993"/>
      <c r="F17" s="993"/>
      <c r="G17" s="993"/>
      <c r="H17" s="993"/>
      <c r="I17" s="993"/>
      <c r="J17" s="993"/>
      <c r="K17" s="993"/>
      <c r="L17" s="993"/>
      <c r="M17" s="993"/>
      <c r="N17" s="994"/>
      <c r="O17" s="997"/>
      <c r="P17" s="998"/>
      <c r="Q17" s="997"/>
      <c r="R17" s="998"/>
      <c r="S17" s="997"/>
      <c r="T17" s="1000"/>
      <c r="U17" s="1000"/>
      <c r="V17" s="998"/>
      <c r="W17" s="997"/>
      <c r="X17" s="1000"/>
      <c r="Y17" s="1000"/>
      <c r="Z17" s="998"/>
      <c r="AA17" s="997"/>
      <c r="AB17" s="998"/>
      <c r="AC17" s="997"/>
      <c r="AD17" s="1000"/>
      <c r="AE17" s="1000"/>
      <c r="AF17" s="1000"/>
      <c r="AG17" s="1000"/>
      <c r="AH17" s="998"/>
    </row>
    <row r="18" spans="1:35" ht="14.85" customHeight="1" x14ac:dyDescent="0.15">
      <c r="A18" s="1169"/>
      <c r="B18" s="1137"/>
      <c r="C18" s="1139"/>
      <c r="D18" s="1140"/>
      <c r="E18" s="1140"/>
      <c r="F18" s="1140"/>
      <c r="G18" s="1140"/>
      <c r="H18" s="1140"/>
      <c r="I18" s="1140"/>
      <c r="J18" s="1140"/>
      <c r="K18" s="1140"/>
      <c r="L18" s="1140"/>
      <c r="M18" s="1140"/>
      <c r="N18" s="1141"/>
      <c r="O18" s="1145"/>
      <c r="P18" s="1146"/>
      <c r="Q18" s="1170"/>
      <c r="R18" s="1171"/>
      <c r="S18" s="1153"/>
      <c r="T18" s="1154"/>
      <c r="U18" s="1154"/>
      <c r="V18" s="1155"/>
      <c r="W18" s="1153">
        <f>+$S18*$O18</f>
        <v>0</v>
      </c>
      <c r="X18" s="1154"/>
      <c r="Y18" s="1154"/>
      <c r="Z18" s="1155"/>
      <c r="AA18" s="1159"/>
      <c r="AB18" s="1160"/>
      <c r="AC18" s="1163"/>
      <c r="AD18" s="1164"/>
      <c r="AE18" s="1164"/>
      <c r="AF18" s="1164"/>
      <c r="AG18" s="1164"/>
      <c r="AH18" s="1165"/>
      <c r="AI18" s="356"/>
    </row>
    <row r="19" spans="1:35" ht="14.85" customHeight="1" x14ac:dyDescent="0.15">
      <c r="A19" s="1161"/>
      <c r="B19" s="1138"/>
      <c r="C19" s="1142"/>
      <c r="D19" s="1143"/>
      <c r="E19" s="1143"/>
      <c r="F19" s="1143"/>
      <c r="G19" s="1143"/>
      <c r="H19" s="1143"/>
      <c r="I19" s="1143"/>
      <c r="J19" s="1143"/>
      <c r="K19" s="1143"/>
      <c r="L19" s="1143"/>
      <c r="M19" s="1143"/>
      <c r="N19" s="1144"/>
      <c r="O19" s="1147"/>
      <c r="P19" s="1148"/>
      <c r="Q19" s="1172"/>
      <c r="R19" s="1173"/>
      <c r="S19" s="1156"/>
      <c r="T19" s="1157"/>
      <c r="U19" s="1157"/>
      <c r="V19" s="1158"/>
      <c r="W19" s="1156"/>
      <c r="X19" s="1157"/>
      <c r="Y19" s="1157"/>
      <c r="Z19" s="1158"/>
      <c r="AA19" s="1161"/>
      <c r="AB19" s="1162"/>
      <c r="AC19" s="1166"/>
      <c r="AD19" s="1167"/>
      <c r="AE19" s="1167"/>
      <c r="AF19" s="1167"/>
      <c r="AG19" s="1167"/>
      <c r="AH19" s="1168"/>
      <c r="AI19" s="356"/>
    </row>
    <row r="20" spans="1:35" ht="14.85" customHeight="1" x14ac:dyDescent="0.15">
      <c r="A20" s="1169"/>
      <c r="B20" s="1137"/>
      <c r="C20" s="1139"/>
      <c r="D20" s="1140"/>
      <c r="E20" s="1140"/>
      <c r="F20" s="1140"/>
      <c r="G20" s="1140"/>
      <c r="H20" s="1140"/>
      <c r="I20" s="1140"/>
      <c r="J20" s="1140"/>
      <c r="K20" s="1140"/>
      <c r="L20" s="1140"/>
      <c r="M20" s="1140"/>
      <c r="N20" s="1141"/>
      <c r="O20" s="1145"/>
      <c r="P20" s="1146"/>
      <c r="Q20" s="1170"/>
      <c r="R20" s="1171"/>
      <c r="S20" s="1153"/>
      <c r="T20" s="1154"/>
      <c r="U20" s="1154"/>
      <c r="V20" s="1155"/>
      <c r="W20" s="1153">
        <f>+$S20*$O20</f>
        <v>0</v>
      </c>
      <c r="X20" s="1154"/>
      <c r="Y20" s="1154"/>
      <c r="Z20" s="1155"/>
      <c r="AA20" s="1159"/>
      <c r="AB20" s="1160"/>
      <c r="AC20" s="1163"/>
      <c r="AD20" s="1164"/>
      <c r="AE20" s="1164"/>
      <c r="AF20" s="1164"/>
      <c r="AG20" s="1164"/>
      <c r="AH20" s="1165"/>
      <c r="AI20" s="356"/>
    </row>
    <row r="21" spans="1:35" ht="14.85" customHeight="1" x14ac:dyDescent="0.15">
      <c r="A21" s="1161"/>
      <c r="B21" s="1138"/>
      <c r="C21" s="1142"/>
      <c r="D21" s="1143"/>
      <c r="E21" s="1143"/>
      <c r="F21" s="1143"/>
      <c r="G21" s="1143"/>
      <c r="H21" s="1143"/>
      <c r="I21" s="1143"/>
      <c r="J21" s="1143"/>
      <c r="K21" s="1143"/>
      <c r="L21" s="1143"/>
      <c r="M21" s="1143"/>
      <c r="N21" s="1144"/>
      <c r="O21" s="1147"/>
      <c r="P21" s="1148"/>
      <c r="Q21" s="1172"/>
      <c r="R21" s="1173"/>
      <c r="S21" s="1156"/>
      <c r="T21" s="1157"/>
      <c r="U21" s="1157"/>
      <c r="V21" s="1158"/>
      <c r="W21" s="1156"/>
      <c r="X21" s="1157"/>
      <c r="Y21" s="1157"/>
      <c r="Z21" s="1158"/>
      <c r="AA21" s="1161"/>
      <c r="AB21" s="1162"/>
      <c r="AC21" s="1166"/>
      <c r="AD21" s="1167"/>
      <c r="AE21" s="1167"/>
      <c r="AF21" s="1167"/>
      <c r="AG21" s="1167"/>
      <c r="AH21" s="1168"/>
      <c r="AI21" s="356"/>
    </row>
    <row r="22" spans="1:35" ht="14.85" customHeight="1" x14ac:dyDescent="0.15">
      <c r="A22" s="1169"/>
      <c r="B22" s="1137"/>
      <c r="C22" s="1139"/>
      <c r="D22" s="1140"/>
      <c r="E22" s="1140"/>
      <c r="F22" s="1140"/>
      <c r="G22" s="1140"/>
      <c r="H22" s="1140"/>
      <c r="I22" s="1140"/>
      <c r="J22" s="1140"/>
      <c r="K22" s="1140"/>
      <c r="L22" s="1140"/>
      <c r="M22" s="1140"/>
      <c r="N22" s="1141"/>
      <c r="O22" s="1145"/>
      <c r="P22" s="1146"/>
      <c r="Q22" s="1170"/>
      <c r="R22" s="1171"/>
      <c r="S22" s="1153"/>
      <c r="T22" s="1154"/>
      <c r="U22" s="1154"/>
      <c r="V22" s="1155"/>
      <c r="W22" s="1153">
        <f>+$S22*$O22</f>
        <v>0</v>
      </c>
      <c r="X22" s="1154"/>
      <c r="Y22" s="1154"/>
      <c r="Z22" s="1155"/>
      <c r="AA22" s="1159"/>
      <c r="AB22" s="1160"/>
      <c r="AC22" s="1163"/>
      <c r="AD22" s="1164"/>
      <c r="AE22" s="1164"/>
      <c r="AF22" s="1164"/>
      <c r="AG22" s="1164"/>
      <c r="AH22" s="1165"/>
      <c r="AI22" s="356"/>
    </row>
    <row r="23" spans="1:35" ht="14.85" customHeight="1" x14ac:dyDescent="0.15">
      <c r="A23" s="1161"/>
      <c r="B23" s="1138"/>
      <c r="C23" s="1142"/>
      <c r="D23" s="1143"/>
      <c r="E23" s="1143"/>
      <c r="F23" s="1143"/>
      <c r="G23" s="1143"/>
      <c r="H23" s="1143"/>
      <c r="I23" s="1143"/>
      <c r="J23" s="1143"/>
      <c r="K23" s="1143"/>
      <c r="L23" s="1143"/>
      <c r="M23" s="1143"/>
      <c r="N23" s="1144"/>
      <c r="O23" s="1147"/>
      <c r="P23" s="1148"/>
      <c r="Q23" s="1172"/>
      <c r="R23" s="1173"/>
      <c r="S23" s="1156"/>
      <c r="T23" s="1157"/>
      <c r="U23" s="1157"/>
      <c r="V23" s="1158"/>
      <c r="W23" s="1156"/>
      <c r="X23" s="1157"/>
      <c r="Y23" s="1157"/>
      <c r="Z23" s="1158"/>
      <c r="AA23" s="1161"/>
      <c r="AB23" s="1162"/>
      <c r="AC23" s="1166"/>
      <c r="AD23" s="1167"/>
      <c r="AE23" s="1167"/>
      <c r="AF23" s="1167"/>
      <c r="AG23" s="1167"/>
      <c r="AH23" s="1168"/>
      <c r="AI23" s="356"/>
    </row>
    <row r="24" spans="1:35" ht="14.85" customHeight="1" x14ac:dyDescent="0.15">
      <c r="A24" s="1137"/>
      <c r="B24" s="1137"/>
      <c r="C24" s="1139"/>
      <c r="D24" s="1140"/>
      <c r="E24" s="1140"/>
      <c r="F24" s="1140"/>
      <c r="G24" s="1140"/>
      <c r="H24" s="1140"/>
      <c r="I24" s="1140"/>
      <c r="J24" s="1140"/>
      <c r="K24" s="1140"/>
      <c r="L24" s="1140"/>
      <c r="M24" s="1140"/>
      <c r="N24" s="1141"/>
      <c r="O24" s="1145"/>
      <c r="P24" s="1146"/>
      <c r="Q24" s="1170"/>
      <c r="R24" s="1171"/>
      <c r="S24" s="1153"/>
      <c r="T24" s="1154"/>
      <c r="U24" s="1154"/>
      <c r="V24" s="1155"/>
      <c r="W24" s="1153">
        <f>+$S24*$O24</f>
        <v>0</v>
      </c>
      <c r="X24" s="1154"/>
      <c r="Y24" s="1154"/>
      <c r="Z24" s="1155"/>
      <c r="AA24" s="1159"/>
      <c r="AB24" s="1160"/>
      <c r="AC24" s="1163"/>
      <c r="AD24" s="1164"/>
      <c r="AE24" s="1164"/>
      <c r="AF24" s="1164"/>
      <c r="AG24" s="1164"/>
      <c r="AH24" s="1165"/>
      <c r="AI24" s="356"/>
    </row>
    <row r="25" spans="1:35" ht="14.85" customHeight="1" x14ac:dyDescent="0.15">
      <c r="A25" s="1138"/>
      <c r="B25" s="1138"/>
      <c r="C25" s="1142"/>
      <c r="D25" s="1143"/>
      <c r="E25" s="1143"/>
      <c r="F25" s="1143"/>
      <c r="G25" s="1143"/>
      <c r="H25" s="1143"/>
      <c r="I25" s="1143"/>
      <c r="J25" s="1143"/>
      <c r="K25" s="1143"/>
      <c r="L25" s="1143"/>
      <c r="M25" s="1143"/>
      <c r="N25" s="1144"/>
      <c r="O25" s="1147"/>
      <c r="P25" s="1148"/>
      <c r="Q25" s="1172"/>
      <c r="R25" s="1173"/>
      <c r="S25" s="1156"/>
      <c r="T25" s="1157"/>
      <c r="U25" s="1157"/>
      <c r="V25" s="1158"/>
      <c r="W25" s="1156"/>
      <c r="X25" s="1157"/>
      <c r="Y25" s="1157"/>
      <c r="Z25" s="1158"/>
      <c r="AA25" s="1161"/>
      <c r="AB25" s="1162"/>
      <c r="AC25" s="1166"/>
      <c r="AD25" s="1167"/>
      <c r="AE25" s="1167"/>
      <c r="AF25" s="1167"/>
      <c r="AG25" s="1167"/>
      <c r="AH25" s="1168"/>
      <c r="AI25" s="356"/>
    </row>
    <row r="26" spans="1:35" ht="14.85" customHeight="1" x14ac:dyDescent="0.15">
      <c r="A26" s="1169"/>
      <c r="B26" s="1137"/>
      <c r="C26" s="1139"/>
      <c r="D26" s="1140"/>
      <c r="E26" s="1140"/>
      <c r="F26" s="1140"/>
      <c r="G26" s="1140"/>
      <c r="H26" s="1140"/>
      <c r="I26" s="1140"/>
      <c r="J26" s="1140"/>
      <c r="K26" s="1140"/>
      <c r="L26" s="1140"/>
      <c r="M26" s="1140"/>
      <c r="N26" s="1141"/>
      <c r="O26" s="1145"/>
      <c r="P26" s="1146"/>
      <c r="Q26" s="1170"/>
      <c r="R26" s="1171"/>
      <c r="S26" s="1153"/>
      <c r="T26" s="1154"/>
      <c r="U26" s="1154"/>
      <c r="V26" s="1155"/>
      <c r="W26" s="1153">
        <f>+$S26*$O26</f>
        <v>0</v>
      </c>
      <c r="X26" s="1154"/>
      <c r="Y26" s="1154"/>
      <c r="Z26" s="1155"/>
      <c r="AA26" s="1159"/>
      <c r="AB26" s="1160"/>
      <c r="AC26" s="1163"/>
      <c r="AD26" s="1164"/>
      <c r="AE26" s="1164"/>
      <c r="AF26" s="1164"/>
      <c r="AG26" s="1164"/>
      <c r="AH26" s="1165"/>
      <c r="AI26" s="356"/>
    </row>
    <row r="27" spans="1:35" ht="14.85" customHeight="1" x14ac:dyDescent="0.15">
      <c r="A27" s="1161"/>
      <c r="B27" s="1138"/>
      <c r="C27" s="1142"/>
      <c r="D27" s="1143"/>
      <c r="E27" s="1143"/>
      <c r="F27" s="1143"/>
      <c r="G27" s="1143"/>
      <c r="H27" s="1143"/>
      <c r="I27" s="1143"/>
      <c r="J27" s="1143"/>
      <c r="K27" s="1143"/>
      <c r="L27" s="1143"/>
      <c r="M27" s="1143"/>
      <c r="N27" s="1144"/>
      <c r="O27" s="1147"/>
      <c r="P27" s="1148"/>
      <c r="Q27" s="1172"/>
      <c r="R27" s="1173"/>
      <c r="S27" s="1156"/>
      <c r="T27" s="1157"/>
      <c r="U27" s="1157"/>
      <c r="V27" s="1158"/>
      <c r="W27" s="1156"/>
      <c r="X27" s="1157"/>
      <c r="Y27" s="1157"/>
      <c r="Z27" s="1158"/>
      <c r="AA27" s="1161"/>
      <c r="AB27" s="1162"/>
      <c r="AC27" s="1166"/>
      <c r="AD27" s="1167"/>
      <c r="AE27" s="1167"/>
      <c r="AF27" s="1167"/>
      <c r="AG27" s="1167"/>
      <c r="AH27" s="1168"/>
      <c r="AI27" s="356"/>
    </row>
    <row r="28" spans="1:35" ht="14.85" customHeight="1" x14ac:dyDescent="0.15">
      <c r="A28" s="1137"/>
      <c r="B28" s="1137"/>
      <c r="C28" s="1139"/>
      <c r="D28" s="1140"/>
      <c r="E28" s="1140"/>
      <c r="F28" s="1140"/>
      <c r="G28" s="1140"/>
      <c r="H28" s="1140"/>
      <c r="I28" s="1140"/>
      <c r="J28" s="1140"/>
      <c r="K28" s="1140"/>
      <c r="L28" s="1140"/>
      <c r="M28" s="1140"/>
      <c r="N28" s="1141"/>
      <c r="O28" s="1145"/>
      <c r="P28" s="1146"/>
      <c r="Q28" s="1149"/>
      <c r="R28" s="1150"/>
      <c r="S28" s="1153"/>
      <c r="T28" s="1154"/>
      <c r="U28" s="1154"/>
      <c r="V28" s="1155"/>
      <c r="W28" s="1153">
        <f>+$S28*$O28</f>
        <v>0</v>
      </c>
      <c r="X28" s="1154"/>
      <c r="Y28" s="1154"/>
      <c r="Z28" s="1155"/>
      <c r="AA28" s="1159"/>
      <c r="AB28" s="1160"/>
      <c r="AC28" s="1163"/>
      <c r="AD28" s="1164"/>
      <c r="AE28" s="1164"/>
      <c r="AF28" s="1164"/>
      <c r="AG28" s="1164"/>
      <c r="AH28" s="1165"/>
      <c r="AI28" s="358"/>
    </row>
    <row r="29" spans="1:35" ht="14.85" customHeight="1" x14ac:dyDescent="0.15">
      <c r="A29" s="1138"/>
      <c r="B29" s="1138"/>
      <c r="C29" s="1142"/>
      <c r="D29" s="1143"/>
      <c r="E29" s="1143"/>
      <c r="F29" s="1143"/>
      <c r="G29" s="1143"/>
      <c r="H29" s="1143"/>
      <c r="I29" s="1143"/>
      <c r="J29" s="1143"/>
      <c r="K29" s="1143"/>
      <c r="L29" s="1143"/>
      <c r="M29" s="1143"/>
      <c r="N29" s="1144"/>
      <c r="O29" s="1147"/>
      <c r="P29" s="1148"/>
      <c r="Q29" s="1151"/>
      <c r="R29" s="1152"/>
      <c r="S29" s="1156"/>
      <c r="T29" s="1157"/>
      <c r="U29" s="1157"/>
      <c r="V29" s="1158"/>
      <c r="W29" s="1156"/>
      <c r="X29" s="1157"/>
      <c r="Y29" s="1157"/>
      <c r="Z29" s="1158"/>
      <c r="AA29" s="1161"/>
      <c r="AB29" s="1162"/>
      <c r="AC29" s="1166"/>
      <c r="AD29" s="1167"/>
      <c r="AE29" s="1167"/>
      <c r="AF29" s="1167"/>
      <c r="AG29" s="1167"/>
      <c r="AH29" s="1168"/>
      <c r="AI29" s="358"/>
    </row>
    <row r="30" spans="1:35" ht="9.9499999999999993" customHeight="1" x14ac:dyDescent="0.15">
      <c r="A30" s="359"/>
      <c r="B30" s="359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1"/>
      <c r="P30" s="361"/>
      <c r="Q30" s="362"/>
      <c r="R30" s="363"/>
      <c r="S30" s="364"/>
      <c r="T30" s="364"/>
      <c r="U30" s="364"/>
      <c r="V30" s="364"/>
      <c r="W30" s="365"/>
      <c r="X30" s="365"/>
      <c r="Y30" s="365"/>
      <c r="Z30" s="365"/>
      <c r="AA30" s="366"/>
      <c r="AB30" s="366"/>
      <c r="AC30" s="367"/>
      <c r="AD30" s="367"/>
      <c r="AE30" s="367"/>
      <c r="AF30" s="367"/>
      <c r="AG30" s="357"/>
      <c r="AH30" s="357"/>
      <c r="AI30" s="358"/>
    </row>
    <row r="31" spans="1:35" ht="20.100000000000001" customHeight="1" x14ac:dyDescent="0.15">
      <c r="A31" s="352"/>
      <c r="B31" s="301"/>
      <c r="C31" s="352"/>
      <c r="D31" s="301"/>
      <c r="E31" s="301"/>
      <c r="F31" s="352"/>
      <c r="G31" s="301"/>
      <c r="H31" s="352"/>
      <c r="I31" s="301"/>
      <c r="J31" s="301"/>
      <c r="K31" s="368"/>
      <c r="L31" s="368"/>
      <c r="M31" s="368"/>
      <c r="N31" s="368"/>
      <c r="O31" s="301"/>
      <c r="P31" s="301"/>
      <c r="Q31" s="301"/>
      <c r="R31" s="301"/>
      <c r="S31" s="1070"/>
      <c r="T31" s="1071"/>
      <c r="U31" s="1071"/>
      <c r="V31" s="1072"/>
      <c r="W31" s="369" t="s">
        <v>80</v>
      </c>
      <c r="X31" s="370"/>
      <c r="Y31" s="370"/>
      <c r="Z31" s="370"/>
      <c r="AA31" s="371" t="s">
        <v>35</v>
      </c>
      <c r="AB31" s="372"/>
      <c r="AC31" s="372"/>
      <c r="AD31" s="373"/>
      <c r="AE31" s="369" t="s">
        <v>87</v>
      </c>
      <c r="AF31" s="370"/>
      <c r="AG31" s="374"/>
      <c r="AH31" s="375"/>
    </row>
    <row r="32" spans="1:35" ht="20.100000000000001" customHeight="1" x14ac:dyDescent="0.15">
      <c r="A32" s="376"/>
      <c r="B32" s="376"/>
      <c r="C32" s="376"/>
      <c r="D32" s="301"/>
      <c r="E32" s="301"/>
      <c r="F32" s="301"/>
      <c r="G32" s="301"/>
      <c r="H32" s="301"/>
      <c r="I32" s="301"/>
      <c r="J32" s="301"/>
      <c r="K32" s="352"/>
      <c r="L32" s="301"/>
      <c r="M32" s="352"/>
      <c r="N32" s="301"/>
      <c r="O32" s="377"/>
      <c r="P32" s="377"/>
      <c r="Q32" s="377"/>
      <c r="R32" s="377"/>
      <c r="S32" s="1073" t="s">
        <v>85</v>
      </c>
      <c r="T32" s="1074"/>
      <c r="U32" s="1074"/>
      <c r="V32" s="1075"/>
      <c r="W32" s="1076">
        <f>SUMIF($AA$18:$AB$29,10%,$W$18:$Z$29)</f>
        <v>0</v>
      </c>
      <c r="X32" s="1077"/>
      <c r="Y32" s="1077"/>
      <c r="Z32" s="1078"/>
      <c r="AA32" s="1076">
        <f>ROUND(SUMIF($AA$18:$AB$29,10%,$W$18:$Z$29)*10%,0)</f>
        <v>0</v>
      </c>
      <c r="AB32" s="1077"/>
      <c r="AC32" s="1077"/>
      <c r="AD32" s="1078"/>
      <c r="AE32" s="1076">
        <f>+$W$32+$AA$32</f>
        <v>0</v>
      </c>
      <c r="AF32" s="1077"/>
      <c r="AG32" s="1077"/>
      <c r="AH32" s="1078"/>
    </row>
    <row r="33" spans="1:34" ht="20.100000000000001" customHeight="1" x14ac:dyDescent="0.15">
      <c r="A33" s="378"/>
      <c r="B33" s="379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77"/>
      <c r="P33" s="377"/>
      <c r="Q33" s="377"/>
      <c r="R33" s="377"/>
      <c r="S33" s="1079" t="s">
        <v>86</v>
      </c>
      <c r="T33" s="1080"/>
      <c r="U33" s="1080"/>
      <c r="V33" s="1081"/>
      <c r="W33" s="1076">
        <f>SUMIF($AA$18:$AB$29,8%,$W$18:$Z$29)</f>
        <v>0</v>
      </c>
      <c r="X33" s="1077"/>
      <c r="Y33" s="1077"/>
      <c r="Z33" s="1078"/>
      <c r="AA33" s="1076">
        <f>ROUND(SUMIF($AA$18:$AB$29,8%,$W$18:$Z$29)*8%,0)</f>
        <v>0</v>
      </c>
      <c r="AB33" s="1077"/>
      <c r="AC33" s="1077"/>
      <c r="AD33" s="1078"/>
      <c r="AE33" s="1076">
        <f>+$W$33+$AA$33</f>
        <v>0</v>
      </c>
      <c r="AF33" s="1077"/>
      <c r="AG33" s="1077"/>
      <c r="AH33" s="1078"/>
    </row>
    <row r="34" spans="1:34" ht="20.100000000000001" customHeight="1" thickBot="1" x14ac:dyDescent="0.2">
      <c r="A34" s="378"/>
      <c r="B34" s="381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77"/>
      <c r="P34" s="377"/>
      <c r="Q34" s="377"/>
      <c r="R34" s="377"/>
      <c r="S34" s="1057" t="s">
        <v>84</v>
      </c>
      <c r="T34" s="1058"/>
      <c r="U34" s="1058"/>
      <c r="V34" s="1059"/>
      <c r="W34" s="1060">
        <f>SUMIF($AA$18:$AB$29,"非",$W$18:$Z$29)</f>
        <v>0</v>
      </c>
      <c r="X34" s="1061"/>
      <c r="Y34" s="1061"/>
      <c r="Z34" s="1062"/>
      <c r="AA34" s="1060">
        <v>0</v>
      </c>
      <c r="AB34" s="1061"/>
      <c r="AC34" s="1061"/>
      <c r="AD34" s="1062"/>
      <c r="AE34" s="1060">
        <f>+$W$34+$AA$34</f>
        <v>0</v>
      </c>
      <c r="AF34" s="1061"/>
      <c r="AG34" s="1061"/>
      <c r="AH34" s="1062"/>
    </row>
    <row r="35" spans="1:34" ht="20.100000000000001" customHeight="1" thickBot="1" x14ac:dyDescent="0.2">
      <c r="A35" s="378"/>
      <c r="B35" s="381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77"/>
      <c r="P35" s="377"/>
      <c r="Q35" s="377"/>
      <c r="R35" s="377"/>
      <c r="S35" s="1063" t="s">
        <v>113</v>
      </c>
      <c r="T35" s="1064"/>
      <c r="U35" s="1064"/>
      <c r="V35" s="1065"/>
      <c r="W35" s="1066">
        <f>SUM(W32:Z34)</f>
        <v>0</v>
      </c>
      <c r="X35" s="1067"/>
      <c r="Y35" s="1067"/>
      <c r="Z35" s="1068"/>
      <c r="AA35" s="1066">
        <f>SUM(AA32:AD34)</f>
        <v>0</v>
      </c>
      <c r="AB35" s="1067"/>
      <c r="AC35" s="1067"/>
      <c r="AD35" s="1068"/>
      <c r="AE35" s="1066">
        <f>SUM(AE32:AH34)</f>
        <v>0</v>
      </c>
      <c r="AF35" s="1067"/>
      <c r="AG35" s="1067"/>
      <c r="AH35" s="1069"/>
    </row>
    <row r="36" spans="1:34" ht="15" customHeight="1" x14ac:dyDescent="0.15">
      <c r="A36" s="378"/>
      <c r="B36" s="379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77"/>
      <c r="P36" s="377"/>
      <c r="Q36" s="377"/>
      <c r="R36" s="377"/>
      <c r="S36" s="382"/>
      <c r="T36" s="382"/>
      <c r="U36" s="382"/>
      <c r="V36" s="382"/>
      <c r="W36" s="383"/>
      <c r="X36" s="383"/>
      <c r="Y36" s="383"/>
      <c r="Z36" s="383"/>
      <c r="AA36" s="383"/>
      <c r="AB36" s="383"/>
      <c r="AC36" s="383"/>
      <c r="AD36" s="1082" t="s">
        <v>112</v>
      </c>
      <c r="AE36" s="1082"/>
      <c r="AF36" s="1082"/>
      <c r="AG36" s="1082"/>
      <c r="AH36" s="1082"/>
    </row>
    <row r="37" spans="1:34" ht="14.85" customHeight="1" x14ac:dyDescent="0.25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946" t="s">
        <v>166</v>
      </c>
      <c r="N37" s="946"/>
      <c r="O37" s="946"/>
      <c r="P37" s="946"/>
      <c r="Q37" s="946"/>
      <c r="R37" s="946"/>
      <c r="S37" s="946"/>
      <c r="T37" s="946"/>
      <c r="U37" s="946"/>
      <c r="V37" s="946"/>
      <c r="W37" s="947" t="s">
        <v>129</v>
      </c>
      <c r="X37" s="947"/>
      <c r="Y37" s="947"/>
      <c r="Z37" s="947"/>
      <c r="AA37" s="299"/>
      <c r="AB37" s="299"/>
      <c r="AC37" s="299"/>
      <c r="AD37" s="299"/>
      <c r="AE37" s="299"/>
      <c r="AF37" s="299"/>
      <c r="AG37" s="1133" t="s">
        <v>163</v>
      </c>
      <c r="AH37" s="1134"/>
    </row>
    <row r="38" spans="1:34" ht="14.85" customHeight="1" x14ac:dyDescent="0.25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946"/>
      <c r="N38" s="946"/>
      <c r="O38" s="946"/>
      <c r="P38" s="946"/>
      <c r="Q38" s="946"/>
      <c r="R38" s="946"/>
      <c r="S38" s="946"/>
      <c r="T38" s="946"/>
      <c r="U38" s="946"/>
      <c r="V38" s="946"/>
      <c r="W38" s="947"/>
      <c r="X38" s="947"/>
      <c r="Y38" s="947"/>
      <c r="Z38" s="947"/>
      <c r="AA38" s="299"/>
      <c r="AB38" s="299"/>
      <c r="AC38" s="299"/>
      <c r="AD38" s="299"/>
      <c r="AE38" s="299"/>
      <c r="AF38" s="299"/>
      <c r="AG38" s="1134"/>
      <c r="AH38" s="1134"/>
    </row>
    <row r="39" spans="1:34" ht="14.85" customHeight="1" x14ac:dyDescent="0.15">
      <c r="A39" s="430" t="s">
        <v>58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2"/>
      <c r="X39" s="303"/>
      <c r="Y39" s="303"/>
      <c r="Z39" s="970" t="str">
        <f>+IF($Z$3="","",$Z$3)</f>
        <v/>
      </c>
      <c r="AA39" s="970"/>
      <c r="AB39" s="303" t="s">
        <v>63</v>
      </c>
      <c r="AC39" s="970" t="str">
        <f>+IF($AC$3="","",$AC$3)</f>
        <v/>
      </c>
      <c r="AD39" s="970"/>
      <c r="AE39" s="303" t="s">
        <v>64</v>
      </c>
      <c r="AF39" s="970" t="str">
        <f>+IF($AF$3="","",$AF$3)</f>
        <v/>
      </c>
      <c r="AG39" s="970"/>
      <c r="AH39" s="303" t="s">
        <v>65</v>
      </c>
    </row>
    <row r="40" spans="1:34" ht="14.85" customHeight="1" x14ac:dyDescent="0.15">
      <c r="A40" s="300"/>
      <c r="B40" s="971" t="str">
        <f>+IF($B$4="","",$B$4)</f>
        <v/>
      </c>
      <c r="C40" s="971"/>
      <c r="D40" s="971"/>
      <c r="E40" s="971"/>
      <c r="F40" s="971"/>
      <c r="G40" s="971"/>
      <c r="H40" s="971"/>
      <c r="I40" s="971"/>
      <c r="J40" s="971"/>
      <c r="K40" s="971"/>
      <c r="L40" s="301"/>
      <c r="M40" s="301"/>
      <c r="N40" s="301"/>
      <c r="P40" s="304"/>
      <c r="Q40" s="305"/>
      <c r="R40" s="306"/>
      <c r="S40" s="305"/>
      <c r="T40" s="306"/>
      <c r="U40" s="305"/>
      <c r="V40" s="307"/>
      <c r="W40" s="973" t="s">
        <v>88</v>
      </c>
      <c r="X40" s="964"/>
      <c r="Y40" s="964"/>
      <c r="Z40" s="965"/>
      <c r="AA40" s="975" t="str">
        <f>+IF($AA$4="","",$AA$4)</f>
        <v/>
      </c>
      <c r="AB40" s="975"/>
      <c r="AC40" s="975"/>
      <c r="AD40" s="975"/>
      <c r="AE40" s="975"/>
      <c r="AF40" s="975"/>
      <c r="AG40" s="975"/>
      <c r="AH40" s="976"/>
    </row>
    <row r="41" spans="1:34" ht="14.85" customHeight="1" thickBot="1" x14ac:dyDescent="0.2">
      <c r="A41" s="308"/>
      <c r="B41" s="972"/>
      <c r="C41" s="972"/>
      <c r="D41" s="972"/>
      <c r="E41" s="972"/>
      <c r="F41" s="972"/>
      <c r="G41" s="972"/>
      <c r="H41" s="972"/>
      <c r="I41" s="972"/>
      <c r="J41" s="972"/>
      <c r="K41" s="972"/>
      <c r="L41" s="309" t="s">
        <v>59</v>
      </c>
      <c r="M41" s="301"/>
      <c r="N41" s="301"/>
      <c r="O41" s="304"/>
      <c r="P41" s="304"/>
      <c r="Q41" s="304"/>
      <c r="R41" s="305"/>
      <c r="S41" s="310"/>
      <c r="T41" s="310"/>
      <c r="U41" s="311"/>
      <c r="V41" s="312"/>
      <c r="W41" s="974"/>
      <c r="X41" s="966"/>
      <c r="Y41" s="966"/>
      <c r="Z41" s="967"/>
      <c r="AA41" s="977"/>
      <c r="AB41" s="977"/>
      <c r="AC41" s="977"/>
      <c r="AD41" s="977"/>
      <c r="AE41" s="977"/>
      <c r="AF41" s="977"/>
      <c r="AG41" s="977"/>
      <c r="AH41" s="978"/>
    </row>
    <row r="42" spans="1:34" ht="14.85" customHeight="1" x14ac:dyDescent="0.15">
      <c r="A42" s="313"/>
      <c r="B42" s="313"/>
      <c r="C42" s="313"/>
      <c r="D42" s="313"/>
      <c r="E42" s="313"/>
      <c r="F42" s="305"/>
      <c r="G42" s="305"/>
      <c r="H42" s="305"/>
      <c r="I42" s="301"/>
      <c r="J42" s="301"/>
      <c r="K42" s="314"/>
      <c r="L42" s="314"/>
      <c r="M42" s="301"/>
      <c r="N42" s="315"/>
      <c r="O42" s="315"/>
      <c r="P42" s="315"/>
      <c r="Q42" s="315"/>
      <c r="R42" s="315"/>
      <c r="S42" s="316"/>
      <c r="T42" s="317"/>
      <c r="U42" s="318"/>
      <c r="V42" s="312"/>
      <c r="W42" s="1113" t="s">
        <v>91</v>
      </c>
      <c r="X42" s="1114"/>
      <c r="Y42" s="1114"/>
      <c r="Z42" s="1115"/>
      <c r="AA42" s="1119" t="str">
        <f>+IF($AA$6="","",$AA$6)</f>
        <v/>
      </c>
      <c r="AB42" s="1119"/>
      <c r="AC42" s="1119"/>
      <c r="AD42" s="1119"/>
      <c r="AE42" s="1119"/>
      <c r="AF42" s="1119"/>
      <c r="AG42" s="1119"/>
      <c r="AH42" s="1120"/>
    </row>
    <row r="43" spans="1:34" ht="14.85" customHeight="1" x14ac:dyDescent="0.15">
      <c r="A43" s="419" t="s">
        <v>60</v>
      </c>
      <c r="B43" s="320"/>
      <c r="C43" s="321"/>
      <c r="D43" s="321"/>
      <c r="E43" s="1123" t="str">
        <f>+IF($E$7="","",$E$7)</f>
        <v/>
      </c>
      <c r="F43" s="1123"/>
      <c r="G43" s="1123"/>
      <c r="H43" s="1123"/>
      <c r="I43" s="1123"/>
      <c r="J43" s="1123"/>
      <c r="K43" s="1123"/>
      <c r="L43" s="1124"/>
      <c r="M43" s="301"/>
      <c r="N43" s="315"/>
      <c r="O43" s="313"/>
      <c r="P43" s="313"/>
      <c r="Q43" s="313"/>
      <c r="R43" s="313"/>
      <c r="T43" s="304"/>
      <c r="V43" s="322"/>
      <c r="W43" s="1116"/>
      <c r="X43" s="1117"/>
      <c r="Y43" s="1117"/>
      <c r="Z43" s="1118"/>
      <c r="AA43" s="1121"/>
      <c r="AB43" s="1121"/>
      <c r="AC43" s="1121"/>
      <c r="AD43" s="1121"/>
      <c r="AE43" s="1121"/>
      <c r="AF43" s="1121"/>
      <c r="AG43" s="1121"/>
      <c r="AH43" s="1122"/>
    </row>
    <row r="44" spans="1:34" ht="14.85" customHeight="1" x14ac:dyDescent="0.15">
      <c r="A44" s="323"/>
      <c r="B44" s="324"/>
      <c r="C44" s="325"/>
      <c r="D44" s="325"/>
      <c r="E44" s="1125"/>
      <c r="F44" s="1125"/>
      <c r="G44" s="1125"/>
      <c r="H44" s="1125"/>
      <c r="I44" s="1125"/>
      <c r="J44" s="1125"/>
      <c r="K44" s="1125"/>
      <c r="L44" s="1126"/>
      <c r="M44" s="301"/>
      <c r="N44" s="326"/>
      <c r="O44" s="327"/>
      <c r="P44" s="327"/>
      <c r="Q44" s="327"/>
      <c r="R44" s="326"/>
      <c r="S44" s="304"/>
      <c r="T44" s="304"/>
      <c r="U44" s="304"/>
      <c r="V44" s="328"/>
      <c r="W44" s="304" t="s">
        <v>66</v>
      </c>
      <c r="Y44" s="1135" t="str">
        <f>+IF($Y$8="","",$Y$8)</f>
        <v/>
      </c>
      <c r="Z44" s="1135"/>
      <c r="AA44" s="1135"/>
      <c r="AB44" s="1135"/>
      <c r="AC44" s="1135"/>
      <c r="AD44" s="1135"/>
      <c r="AE44" s="1135"/>
      <c r="AF44" s="1135"/>
      <c r="AG44" s="1135"/>
      <c r="AH44" s="1136"/>
    </row>
    <row r="45" spans="1:34" ht="14.85" customHeight="1" x14ac:dyDescent="0.15">
      <c r="A45" s="329" t="s">
        <v>152</v>
      </c>
      <c r="B45" s="330"/>
      <c r="C45" s="330"/>
      <c r="D45" s="330"/>
      <c r="E45" s="964" t="str">
        <f>+IF($E$9="","",$E$9)</f>
        <v/>
      </c>
      <c r="F45" s="964"/>
      <c r="G45" s="964"/>
      <c r="H45" s="964"/>
      <c r="I45" s="964"/>
      <c r="J45" s="964"/>
      <c r="K45" s="964"/>
      <c r="L45" s="965"/>
      <c r="M45" s="301"/>
      <c r="N45" s="326"/>
      <c r="O45" s="327"/>
      <c r="P45" s="327"/>
      <c r="Q45" s="327"/>
      <c r="R45" s="326"/>
      <c r="S45" s="304"/>
      <c r="T45" s="304"/>
      <c r="U45" s="304"/>
      <c r="V45" s="328"/>
      <c r="W45" s="304"/>
      <c r="Y45" s="1131"/>
      <c r="Z45" s="1131"/>
      <c r="AA45" s="1131"/>
      <c r="AB45" s="1131"/>
      <c r="AC45" s="1131"/>
      <c r="AD45" s="1131"/>
      <c r="AE45" s="1131"/>
      <c r="AF45" s="1131"/>
      <c r="AG45" s="1131"/>
      <c r="AH45" s="1132"/>
    </row>
    <row r="46" spans="1:34" ht="14.85" customHeight="1" x14ac:dyDescent="0.15">
      <c r="A46" s="331"/>
      <c r="B46" s="332"/>
      <c r="C46" s="332"/>
      <c r="D46" s="332"/>
      <c r="E46" s="966"/>
      <c r="F46" s="966"/>
      <c r="G46" s="966"/>
      <c r="H46" s="966"/>
      <c r="I46" s="966"/>
      <c r="J46" s="966"/>
      <c r="K46" s="966"/>
      <c r="L46" s="967"/>
      <c r="M46" s="301"/>
      <c r="N46" s="306"/>
      <c r="V46" s="322"/>
      <c r="W46" s="298" t="s">
        <v>67</v>
      </c>
      <c r="Y46" s="1131" t="str">
        <f>+IF($Y$10="","",$Y$10)</f>
        <v/>
      </c>
      <c r="Z46" s="1131"/>
      <c r="AA46" s="1131"/>
      <c r="AB46" s="1131"/>
      <c r="AC46" s="1131"/>
      <c r="AD46" s="1131"/>
      <c r="AE46" s="1131"/>
      <c r="AF46" s="1131"/>
      <c r="AG46" s="1131"/>
      <c r="AH46" s="1132"/>
    </row>
    <row r="47" spans="1:34" ht="14.85" customHeight="1" x14ac:dyDescent="0.15">
      <c r="A47" s="333"/>
      <c r="M47" s="301"/>
      <c r="N47" s="305"/>
      <c r="O47" s="305"/>
      <c r="P47" s="304"/>
      <c r="Q47" s="304"/>
      <c r="R47" s="304"/>
      <c r="S47" s="304"/>
      <c r="T47" s="304"/>
      <c r="U47" s="304"/>
      <c r="V47" s="334"/>
      <c r="W47" s="30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2"/>
    </row>
    <row r="48" spans="1:34" ht="14.85" customHeight="1" thickBot="1" x14ac:dyDescent="0.2">
      <c r="A48" s="335"/>
      <c r="B48" s="336"/>
      <c r="C48" s="336"/>
      <c r="D48" s="337"/>
      <c r="E48" s="338"/>
      <c r="F48" s="339"/>
      <c r="G48" s="339"/>
      <c r="H48" s="339"/>
      <c r="I48" s="339"/>
      <c r="J48" s="339"/>
      <c r="K48" s="339"/>
      <c r="L48" s="339"/>
      <c r="M48" s="301"/>
      <c r="N48" s="305"/>
      <c r="P48" s="304"/>
      <c r="Q48" s="304"/>
      <c r="R48" s="304"/>
      <c r="V48" s="322"/>
      <c r="AG48" s="340" t="s">
        <v>70</v>
      </c>
      <c r="AH48" s="322"/>
    </row>
    <row r="49" spans="1:35" ht="14.85" customHeight="1" x14ac:dyDescent="0.15">
      <c r="A49" s="341" t="s">
        <v>75</v>
      </c>
      <c r="B49" s="342"/>
      <c r="C49" s="342"/>
      <c r="D49" s="343"/>
      <c r="E49" s="979">
        <f>+$E$13</f>
        <v>0</v>
      </c>
      <c r="F49" s="980"/>
      <c r="G49" s="980"/>
      <c r="H49" s="980"/>
      <c r="I49" s="980"/>
      <c r="J49" s="980"/>
      <c r="K49" s="980"/>
      <c r="L49" s="981"/>
      <c r="M49" s="301"/>
      <c r="N49" s="344"/>
      <c r="P49" s="313"/>
      <c r="Q49" s="313"/>
      <c r="R49" s="313"/>
      <c r="T49" s="313"/>
      <c r="V49" s="328"/>
      <c r="W49" s="304"/>
      <c r="AH49" s="322"/>
    </row>
    <row r="50" spans="1:35" ht="14.85" customHeight="1" thickBot="1" x14ac:dyDescent="0.2">
      <c r="A50" s="345" t="s">
        <v>74</v>
      </c>
      <c r="B50" s="346"/>
      <c r="C50" s="346"/>
      <c r="D50" s="347"/>
      <c r="E50" s="982"/>
      <c r="F50" s="983"/>
      <c r="G50" s="983"/>
      <c r="H50" s="983"/>
      <c r="I50" s="983"/>
      <c r="J50" s="983"/>
      <c r="K50" s="983"/>
      <c r="L50" s="984"/>
      <c r="M50" s="301"/>
      <c r="N50" s="344"/>
      <c r="P50" s="313"/>
      <c r="Q50" s="313"/>
      <c r="R50" s="313"/>
      <c r="T50" s="313"/>
      <c r="W50" s="348" t="s">
        <v>71</v>
      </c>
      <c r="X50" s="324"/>
      <c r="Y50" s="985" t="str">
        <f>+IF($Y$14="","",$Y$14)</f>
        <v/>
      </c>
      <c r="Z50" s="985"/>
      <c r="AA50" s="985"/>
      <c r="AB50" s="985"/>
      <c r="AC50" s="303" t="s">
        <v>73</v>
      </c>
      <c r="AD50" s="303"/>
      <c r="AE50" s="970" t="str">
        <f>+IF($AE$14="","",$AE$14)</f>
        <v/>
      </c>
      <c r="AF50" s="970"/>
      <c r="AG50" s="970"/>
      <c r="AH50" s="986"/>
    </row>
    <row r="51" spans="1:35" ht="14.85" customHeight="1" x14ac:dyDescent="0.15">
      <c r="A51" s="349"/>
      <c r="B51" s="336"/>
      <c r="C51" s="336"/>
      <c r="D51" s="337"/>
      <c r="E51" s="350"/>
      <c r="F51" s="350"/>
      <c r="G51" s="350"/>
      <c r="H51" s="350"/>
      <c r="I51" s="350"/>
      <c r="J51" s="350"/>
      <c r="K51" s="350"/>
      <c r="L51" s="350"/>
      <c r="M51" s="301"/>
      <c r="N51" s="344"/>
      <c r="P51" s="313"/>
      <c r="Q51" s="313"/>
      <c r="R51" s="313"/>
      <c r="T51" s="313"/>
      <c r="W51" s="351"/>
      <c r="X51" s="304"/>
      <c r="Y51" s="352"/>
      <c r="Z51" s="352"/>
      <c r="AA51" s="352"/>
      <c r="AB51" s="352"/>
      <c r="AE51" s="353"/>
      <c r="AF51" s="353"/>
      <c r="AG51" s="353"/>
      <c r="AH51" s="354"/>
    </row>
    <row r="52" spans="1:35" s="355" customFormat="1" ht="14.85" customHeight="1" x14ac:dyDescent="0.4">
      <c r="A52" s="987" t="s">
        <v>76</v>
      </c>
      <c r="B52" s="987" t="s">
        <v>65</v>
      </c>
      <c r="C52" s="989" t="s">
        <v>83</v>
      </c>
      <c r="D52" s="990"/>
      <c r="E52" s="990"/>
      <c r="F52" s="990"/>
      <c r="G52" s="990"/>
      <c r="H52" s="990"/>
      <c r="I52" s="990"/>
      <c r="J52" s="990"/>
      <c r="K52" s="990"/>
      <c r="L52" s="990"/>
      <c r="M52" s="990"/>
      <c r="N52" s="991"/>
      <c r="O52" s="995" t="s">
        <v>77</v>
      </c>
      <c r="P52" s="996"/>
      <c r="Q52" s="995" t="s">
        <v>78</v>
      </c>
      <c r="R52" s="996"/>
      <c r="S52" s="995" t="s">
        <v>79</v>
      </c>
      <c r="T52" s="999"/>
      <c r="U52" s="999"/>
      <c r="V52" s="996"/>
      <c r="W52" s="995" t="s">
        <v>80</v>
      </c>
      <c r="X52" s="999"/>
      <c r="Y52" s="999"/>
      <c r="Z52" s="996"/>
      <c r="AA52" s="995" t="s">
        <v>81</v>
      </c>
      <c r="AB52" s="996"/>
      <c r="AC52" s="995" t="s">
        <v>106</v>
      </c>
      <c r="AD52" s="999"/>
      <c r="AE52" s="999"/>
      <c r="AF52" s="999"/>
      <c r="AG52" s="999"/>
      <c r="AH52" s="996"/>
    </row>
    <row r="53" spans="1:35" s="355" customFormat="1" ht="14.85" customHeight="1" x14ac:dyDescent="0.4">
      <c r="A53" s="988"/>
      <c r="B53" s="988"/>
      <c r="C53" s="992"/>
      <c r="D53" s="993"/>
      <c r="E53" s="993"/>
      <c r="F53" s="993"/>
      <c r="G53" s="993"/>
      <c r="H53" s="993"/>
      <c r="I53" s="993"/>
      <c r="J53" s="993"/>
      <c r="K53" s="993"/>
      <c r="L53" s="993"/>
      <c r="M53" s="993"/>
      <c r="N53" s="994"/>
      <c r="O53" s="997"/>
      <c r="P53" s="998"/>
      <c r="Q53" s="997"/>
      <c r="R53" s="998"/>
      <c r="S53" s="997"/>
      <c r="T53" s="1000"/>
      <c r="U53" s="1000"/>
      <c r="V53" s="998"/>
      <c r="W53" s="997"/>
      <c r="X53" s="1000"/>
      <c r="Y53" s="1000"/>
      <c r="Z53" s="998"/>
      <c r="AA53" s="997"/>
      <c r="AB53" s="998"/>
      <c r="AC53" s="997"/>
      <c r="AD53" s="1000"/>
      <c r="AE53" s="1000"/>
      <c r="AF53" s="1000"/>
      <c r="AG53" s="1000"/>
      <c r="AH53" s="998"/>
    </row>
    <row r="54" spans="1:35" ht="14.85" customHeight="1" x14ac:dyDescent="0.15">
      <c r="A54" s="1005" t="str">
        <f>+IF($A$18="","",$A$18)</f>
        <v/>
      </c>
      <c r="B54" s="1007" t="str">
        <f>+IF($B$18="","",$B$18)</f>
        <v/>
      </c>
      <c r="C54" s="1009" t="str">
        <f>+IF($C$18="","",$C$18)</f>
        <v/>
      </c>
      <c r="D54" s="1010"/>
      <c r="E54" s="1010"/>
      <c r="F54" s="1010"/>
      <c r="G54" s="1010"/>
      <c r="H54" s="1010"/>
      <c r="I54" s="1010"/>
      <c r="J54" s="1010"/>
      <c r="K54" s="1010"/>
      <c r="L54" s="1010"/>
      <c r="M54" s="1010"/>
      <c r="N54" s="1011"/>
      <c r="O54" s="1015" t="str">
        <f>+IF($O$18="","",$O$18)</f>
        <v/>
      </c>
      <c r="P54" s="1016"/>
      <c r="Q54" s="1019" t="str">
        <f>+IF($Q$18="","",$Q$18)</f>
        <v/>
      </c>
      <c r="R54" s="1020"/>
      <c r="S54" s="1023" t="str">
        <f>+IF($S$18="","",$S$18)</f>
        <v/>
      </c>
      <c r="T54" s="1024"/>
      <c r="U54" s="1024"/>
      <c r="V54" s="1025"/>
      <c r="W54" s="1023">
        <f>+IF($W$18="","",$W$18)</f>
        <v>0</v>
      </c>
      <c r="X54" s="1024"/>
      <c r="Y54" s="1024"/>
      <c r="Z54" s="1025"/>
      <c r="AA54" s="1104" t="str">
        <f>+IF($AA$18="","",$AA$18)</f>
        <v/>
      </c>
      <c r="AB54" s="1105"/>
      <c r="AC54" s="1107" t="str">
        <f>+IF($AC$18="","",$AC$18)</f>
        <v/>
      </c>
      <c r="AD54" s="1108"/>
      <c r="AE54" s="1108"/>
      <c r="AF54" s="1108"/>
      <c r="AG54" s="1108"/>
      <c r="AH54" s="1109"/>
      <c r="AI54" s="356"/>
    </row>
    <row r="55" spans="1:35" ht="14.85" customHeight="1" x14ac:dyDescent="0.15">
      <c r="A55" s="1006"/>
      <c r="B55" s="1008"/>
      <c r="C55" s="1012"/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4"/>
      <c r="O55" s="1017"/>
      <c r="P55" s="1018"/>
      <c r="Q55" s="1021"/>
      <c r="R55" s="1022"/>
      <c r="S55" s="1026"/>
      <c r="T55" s="1027"/>
      <c r="U55" s="1027"/>
      <c r="V55" s="1028"/>
      <c r="W55" s="1026"/>
      <c r="X55" s="1027"/>
      <c r="Y55" s="1027"/>
      <c r="Z55" s="1028"/>
      <c r="AA55" s="1006"/>
      <c r="AB55" s="1106"/>
      <c r="AC55" s="1110"/>
      <c r="AD55" s="1111"/>
      <c r="AE55" s="1111"/>
      <c r="AF55" s="1111"/>
      <c r="AG55" s="1111"/>
      <c r="AH55" s="1112"/>
      <c r="AI55" s="356"/>
    </row>
    <row r="56" spans="1:35" ht="14.85" customHeight="1" x14ac:dyDescent="0.15">
      <c r="A56" s="1005" t="str">
        <f>+IF($A$20="","",$A$20)</f>
        <v/>
      </c>
      <c r="B56" s="1007" t="str">
        <f>+IF($B$20="","",$B$20)</f>
        <v/>
      </c>
      <c r="C56" s="1009" t="str">
        <f>+IF($C$20="","",$C$20)</f>
        <v/>
      </c>
      <c r="D56" s="1010"/>
      <c r="E56" s="1010"/>
      <c r="F56" s="1010"/>
      <c r="G56" s="1010"/>
      <c r="H56" s="1010"/>
      <c r="I56" s="1010"/>
      <c r="J56" s="1010"/>
      <c r="K56" s="1010"/>
      <c r="L56" s="1010"/>
      <c r="M56" s="1010"/>
      <c r="N56" s="1011"/>
      <c r="O56" s="1015" t="str">
        <f>+IF($O$20="","",$O$20)</f>
        <v/>
      </c>
      <c r="P56" s="1016"/>
      <c r="Q56" s="1019" t="str">
        <f>+IF($Q$20="","",$Q$20)</f>
        <v/>
      </c>
      <c r="R56" s="1020"/>
      <c r="S56" s="1023" t="str">
        <f>+IF($S$20="","",$S$20)</f>
        <v/>
      </c>
      <c r="T56" s="1024"/>
      <c r="U56" s="1024"/>
      <c r="V56" s="1025"/>
      <c r="W56" s="1023">
        <f>+IF($W$20="","",$W$20)</f>
        <v>0</v>
      </c>
      <c r="X56" s="1024"/>
      <c r="Y56" s="1024"/>
      <c r="Z56" s="1025"/>
      <c r="AA56" s="1104" t="str">
        <f>+IF($AA$20="","",$AA$20)</f>
        <v/>
      </c>
      <c r="AB56" s="1105"/>
      <c r="AC56" s="1107" t="str">
        <f>+IF($AC$20="","",$AC$20)</f>
        <v/>
      </c>
      <c r="AD56" s="1108"/>
      <c r="AE56" s="1108"/>
      <c r="AF56" s="1108"/>
      <c r="AG56" s="1108"/>
      <c r="AH56" s="1109"/>
      <c r="AI56" s="356"/>
    </row>
    <row r="57" spans="1:35" ht="14.85" customHeight="1" x14ac:dyDescent="0.15">
      <c r="A57" s="1006"/>
      <c r="B57" s="1008"/>
      <c r="C57" s="1012"/>
      <c r="D57" s="1013"/>
      <c r="E57" s="1013"/>
      <c r="F57" s="1013"/>
      <c r="G57" s="1013"/>
      <c r="H57" s="1013"/>
      <c r="I57" s="1013"/>
      <c r="J57" s="1013"/>
      <c r="K57" s="1013"/>
      <c r="L57" s="1013"/>
      <c r="M57" s="1013"/>
      <c r="N57" s="1014"/>
      <c r="O57" s="1017"/>
      <c r="P57" s="1018"/>
      <c r="Q57" s="1021"/>
      <c r="R57" s="1022"/>
      <c r="S57" s="1026"/>
      <c r="T57" s="1027"/>
      <c r="U57" s="1027"/>
      <c r="V57" s="1028"/>
      <c r="W57" s="1026"/>
      <c r="X57" s="1027"/>
      <c r="Y57" s="1027"/>
      <c r="Z57" s="1028"/>
      <c r="AA57" s="1006"/>
      <c r="AB57" s="1106"/>
      <c r="AC57" s="1110"/>
      <c r="AD57" s="1111"/>
      <c r="AE57" s="1111"/>
      <c r="AF57" s="1111"/>
      <c r="AG57" s="1111"/>
      <c r="AH57" s="1112"/>
      <c r="AI57" s="356"/>
    </row>
    <row r="58" spans="1:35" ht="14.85" customHeight="1" x14ac:dyDescent="0.15">
      <c r="A58" s="1005" t="str">
        <f>+IF($A$22="","",$A$22)</f>
        <v/>
      </c>
      <c r="B58" s="1007" t="str">
        <f>+IF($B$22="","",$B$22)</f>
        <v/>
      </c>
      <c r="C58" s="1009" t="str">
        <f>+IF($C$22="","",$C$22)</f>
        <v/>
      </c>
      <c r="D58" s="1010"/>
      <c r="E58" s="1010"/>
      <c r="F58" s="1010"/>
      <c r="G58" s="1010"/>
      <c r="H58" s="1010"/>
      <c r="I58" s="1010"/>
      <c r="J58" s="1010"/>
      <c r="K58" s="1010"/>
      <c r="L58" s="1010"/>
      <c r="M58" s="1010"/>
      <c r="N58" s="1011"/>
      <c r="O58" s="1015" t="str">
        <f>+IF($O$22="","",$O$22)</f>
        <v/>
      </c>
      <c r="P58" s="1016"/>
      <c r="Q58" s="1019" t="str">
        <f>+IF($Q$22="","",$Q$22)</f>
        <v/>
      </c>
      <c r="R58" s="1020"/>
      <c r="S58" s="1023" t="str">
        <f>+IF($S$22="","",$S$22)</f>
        <v/>
      </c>
      <c r="T58" s="1024"/>
      <c r="U58" s="1024"/>
      <c r="V58" s="1025"/>
      <c r="W58" s="1023">
        <f>+IF($W$22="","",$W$22)</f>
        <v>0</v>
      </c>
      <c r="X58" s="1024"/>
      <c r="Y58" s="1024"/>
      <c r="Z58" s="1025"/>
      <c r="AA58" s="1104" t="str">
        <f>+IF($AA$22="","",$AA$22)</f>
        <v/>
      </c>
      <c r="AB58" s="1105"/>
      <c r="AC58" s="1107" t="str">
        <f>+IF($AC$22="","",$AC$22)</f>
        <v/>
      </c>
      <c r="AD58" s="1108"/>
      <c r="AE58" s="1108"/>
      <c r="AF58" s="1108"/>
      <c r="AG58" s="1108"/>
      <c r="AH58" s="1109"/>
      <c r="AI58" s="356"/>
    </row>
    <row r="59" spans="1:35" ht="14.85" customHeight="1" x14ac:dyDescent="0.15">
      <c r="A59" s="1006"/>
      <c r="B59" s="1008"/>
      <c r="C59" s="1012"/>
      <c r="D59" s="1013"/>
      <c r="E59" s="1013"/>
      <c r="F59" s="1013"/>
      <c r="G59" s="1013"/>
      <c r="H59" s="1013"/>
      <c r="I59" s="1013"/>
      <c r="J59" s="1013"/>
      <c r="K59" s="1013"/>
      <c r="L59" s="1013"/>
      <c r="M59" s="1013"/>
      <c r="N59" s="1014"/>
      <c r="O59" s="1017"/>
      <c r="P59" s="1018"/>
      <c r="Q59" s="1021"/>
      <c r="R59" s="1022"/>
      <c r="S59" s="1026"/>
      <c r="T59" s="1027"/>
      <c r="U59" s="1027"/>
      <c r="V59" s="1028"/>
      <c r="W59" s="1026"/>
      <c r="X59" s="1027"/>
      <c r="Y59" s="1027"/>
      <c r="Z59" s="1028"/>
      <c r="AA59" s="1006"/>
      <c r="AB59" s="1106"/>
      <c r="AC59" s="1110"/>
      <c r="AD59" s="1111"/>
      <c r="AE59" s="1111"/>
      <c r="AF59" s="1111"/>
      <c r="AG59" s="1111"/>
      <c r="AH59" s="1112"/>
      <c r="AI59" s="356"/>
    </row>
    <row r="60" spans="1:35" ht="14.85" customHeight="1" x14ac:dyDescent="0.15">
      <c r="A60" s="1005" t="str">
        <f>+IF($A$24="","",$A$24)</f>
        <v/>
      </c>
      <c r="B60" s="1007" t="str">
        <f>+IF($B$24="","",$B$24)</f>
        <v/>
      </c>
      <c r="C60" s="1009" t="str">
        <f>+IF($C$24="","",$C$24)</f>
        <v/>
      </c>
      <c r="D60" s="1010"/>
      <c r="E60" s="1010"/>
      <c r="F60" s="1010"/>
      <c r="G60" s="1010"/>
      <c r="H60" s="1010"/>
      <c r="I60" s="1010"/>
      <c r="J60" s="1010"/>
      <c r="K60" s="1010"/>
      <c r="L60" s="1010"/>
      <c r="M60" s="1010"/>
      <c r="N60" s="1011"/>
      <c r="O60" s="1015" t="str">
        <f>+IF($O$24="","",$O$24)</f>
        <v/>
      </c>
      <c r="P60" s="1016"/>
      <c r="Q60" s="1019" t="str">
        <f>+IF($Q$24="","",$Q$24)</f>
        <v/>
      </c>
      <c r="R60" s="1020"/>
      <c r="S60" s="1023" t="str">
        <f>+IF($S$24="","",$S$24)</f>
        <v/>
      </c>
      <c r="T60" s="1024"/>
      <c r="U60" s="1024"/>
      <c r="V60" s="1025"/>
      <c r="W60" s="1023">
        <f>+IF($W$24="","",$W$24)</f>
        <v>0</v>
      </c>
      <c r="X60" s="1024"/>
      <c r="Y60" s="1024"/>
      <c r="Z60" s="1025"/>
      <c r="AA60" s="1104" t="str">
        <f>+IF($AA$24="","",$AA$24)</f>
        <v/>
      </c>
      <c r="AB60" s="1105"/>
      <c r="AC60" s="1107" t="str">
        <f>+IF($AC$24="","",$AC$24)</f>
        <v/>
      </c>
      <c r="AD60" s="1108"/>
      <c r="AE60" s="1108"/>
      <c r="AF60" s="1108"/>
      <c r="AG60" s="1108"/>
      <c r="AH60" s="1109"/>
      <c r="AI60" s="356"/>
    </row>
    <row r="61" spans="1:35" ht="14.85" customHeight="1" x14ac:dyDescent="0.15">
      <c r="A61" s="1006"/>
      <c r="B61" s="1008"/>
      <c r="C61" s="1012"/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4"/>
      <c r="O61" s="1017"/>
      <c r="P61" s="1018"/>
      <c r="Q61" s="1021"/>
      <c r="R61" s="1022"/>
      <c r="S61" s="1026"/>
      <c r="T61" s="1027"/>
      <c r="U61" s="1027"/>
      <c r="V61" s="1028"/>
      <c r="W61" s="1026"/>
      <c r="X61" s="1027"/>
      <c r="Y61" s="1027"/>
      <c r="Z61" s="1028"/>
      <c r="AA61" s="1006"/>
      <c r="AB61" s="1106"/>
      <c r="AC61" s="1110"/>
      <c r="AD61" s="1111"/>
      <c r="AE61" s="1111"/>
      <c r="AF61" s="1111"/>
      <c r="AG61" s="1111"/>
      <c r="AH61" s="1112"/>
      <c r="AI61" s="356"/>
    </row>
    <row r="62" spans="1:35" ht="14.85" customHeight="1" x14ac:dyDescent="0.15">
      <c r="A62" s="1005" t="str">
        <f>+IF($A$26="","",$A$26)</f>
        <v/>
      </c>
      <c r="B62" s="1007" t="str">
        <f>+IF($B$26="","",$B$26)</f>
        <v/>
      </c>
      <c r="C62" s="1009" t="str">
        <f>+IF($C$26="","",$C$26)</f>
        <v/>
      </c>
      <c r="D62" s="1010"/>
      <c r="E62" s="1010"/>
      <c r="F62" s="1010"/>
      <c r="G62" s="1010"/>
      <c r="H62" s="1010"/>
      <c r="I62" s="1010"/>
      <c r="J62" s="1010"/>
      <c r="K62" s="1010"/>
      <c r="L62" s="1010"/>
      <c r="M62" s="1010"/>
      <c r="N62" s="1011"/>
      <c r="O62" s="1015" t="str">
        <f>+IF($O$26="","",$O$26)</f>
        <v/>
      </c>
      <c r="P62" s="1016"/>
      <c r="Q62" s="1019" t="str">
        <f>+IF($Q$26="","",$Q$26)</f>
        <v/>
      </c>
      <c r="R62" s="1020"/>
      <c r="S62" s="1023" t="str">
        <f>+IF($S$26="","",$S$26)</f>
        <v/>
      </c>
      <c r="T62" s="1024"/>
      <c r="U62" s="1024"/>
      <c r="V62" s="1025"/>
      <c r="W62" s="1023">
        <f>+IF($W$26="","",$W$26)</f>
        <v>0</v>
      </c>
      <c r="X62" s="1024"/>
      <c r="Y62" s="1024"/>
      <c r="Z62" s="1025"/>
      <c r="AA62" s="1104" t="str">
        <f>+IF($AA$26="","",$AA$26)</f>
        <v/>
      </c>
      <c r="AB62" s="1105"/>
      <c r="AC62" s="1107" t="str">
        <f>+IF($AC$26="","",$AC$26)</f>
        <v/>
      </c>
      <c r="AD62" s="1108"/>
      <c r="AE62" s="1108"/>
      <c r="AF62" s="1108"/>
      <c r="AG62" s="1108"/>
      <c r="AH62" s="1109"/>
      <c r="AI62" s="356"/>
    </row>
    <row r="63" spans="1:35" ht="14.85" customHeight="1" x14ac:dyDescent="0.15">
      <c r="A63" s="1006"/>
      <c r="B63" s="1008"/>
      <c r="C63" s="1012"/>
      <c r="D63" s="1013"/>
      <c r="E63" s="1013"/>
      <c r="F63" s="1013"/>
      <c r="G63" s="1013"/>
      <c r="H63" s="1013"/>
      <c r="I63" s="1013"/>
      <c r="J63" s="1013"/>
      <c r="K63" s="1013"/>
      <c r="L63" s="1013"/>
      <c r="M63" s="1013"/>
      <c r="N63" s="1014"/>
      <c r="O63" s="1017"/>
      <c r="P63" s="1018"/>
      <c r="Q63" s="1021"/>
      <c r="R63" s="1022"/>
      <c r="S63" s="1026"/>
      <c r="T63" s="1027"/>
      <c r="U63" s="1027"/>
      <c r="V63" s="1028"/>
      <c r="W63" s="1026"/>
      <c r="X63" s="1027"/>
      <c r="Y63" s="1027"/>
      <c r="Z63" s="1028"/>
      <c r="AA63" s="1006"/>
      <c r="AB63" s="1106"/>
      <c r="AC63" s="1110"/>
      <c r="AD63" s="1111"/>
      <c r="AE63" s="1111"/>
      <c r="AF63" s="1111"/>
      <c r="AG63" s="1111"/>
      <c r="AH63" s="1112"/>
      <c r="AI63" s="356"/>
    </row>
    <row r="64" spans="1:35" ht="14.85" customHeight="1" x14ac:dyDescent="0.15">
      <c r="A64" s="1005" t="str">
        <f>+IF($A$28="","",$A$28)</f>
        <v/>
      </c>
      <c r="B64" s="1007" t="str">
        <f>+IF($B$28="","",$B$28)</f>
        <v/>
      </c>
      <c r="C64" s="1009" t="str">
        <f>+IF($C$28="","",$C$28)</f>
        <v/>
      </c>
      <c r="D64" s="1010"/>
      <c r="E64" s="1010"/>
      <c r="F64" s="1010"/>
      <c r="G64" s="1010"/>
      <c r="H64" s="1010"/>
      <c r="I64" s="1010"/>
      <c r="J64" s="1010"/>
      <c r="K64" s="1010"/>
      <c r="L64" s="1010"/>
      <c r="M64" s="1010"/>
      <c r="N64" s="1011"/>
      <c r="O64" s="1015" t="str">
        <f>+IF($O$28="","",$O$28)</f>
        <v/>
      </c>
      <c r="P64" s="1016"/>
      <c r="Q64" s="1019" t="str">
        <f>+IF($Q$28="","",$Q$28)</f>
        <v/>
      </c>
      <c r="R64" s="1020"/>
      <c r="S64" s="1023" t="str">
        <f>+IF($S$28="","",$S$28)</f>
        <v/>
      </c>
      <c r="T64" s="1024"/>
      <c r="U64" s="1024"/>
      <c r="V64" s="1025"/>
      <c r="W64" s="1023">
        <f>+IF($W$28="","",$W$28)</f>
        <v>0</v>
      </c>
      <c r="X64" s="1024"/>
      <c r="Y64" s="1024"/>
      <c r="Z64" s="1025"/>
      <c r="AA64" s="1104" t="str">
        <f>+IF($AA$28="","",$AA$28)</f>
        <v/>
      </c>
      <c r="AB64" s="1105"/>
      <c r="AC64" s="1107" t="str">
        <f>+IF($AC$28="","",$AC$28)</f>
        <v/>
      </c>
      <c r="AD64" s="1108"/>
      <c r="AE64" s="1108"/>
      <c r="AF64" s="1108"/>
      <c r="AG64" s="1108"/>
      <c r="AH64" s="1109"/>
      <c r="AI64" s="358"/>
    </row>
    <row r="65" spans="1:35" ht="14.85" customHeight="1" x14ac:dyDescent="0.15">
      <c r="A65" s="1006"/>
      <c r="B65" s="1008"/>
      <c r="C65" s="1012"/>
      <c r="D65" s="1013"/>
      <c r="E65" s="1013"/>
      <c r="F65" s="1013"/>
      <c r="G65" s="1013"/>
      <c r="H65" s="1013"/>
      <c r="I65" s="1013"/>
      <c r="J65" s="1013"/>
      <c r="K65" s="1013"/>
      <c r="L65" s="1013"/>
      <c r="M65" s="1013"/>
      <c r="N65" s="1014"/>
      <c r="O65" s="1017"/>
      <c r="P65" s="1018"/>
      <c r="Q65" s="1021"/>
      <c r="R65" s="1022"/>
      <c r="S65" s="1026"/>
      <c r="T65" s="1027"/>
      <c r="U65" s="1027"/>
      <c r="V65" s="1028"/>
      <c r="W65" s="1026"/>
      <c r="X65" s="1027"/>
      <c r="Y65" s="1027"/>
      <c r="Z65" s="1028"/>
      <c r="AA65" s="1006"/>
      <c r="AB65" s="1106"/>
      <c r="AC65" s="1110"/>
      <c r="AD65" s="1111"/>
      <c r="AE65" s="1111"/>
      <c r="AF65" s="1111"/>
      <c r="AG65" s="1111"/>
      <c r="AH65" s="1112"/>
      <c r="AI65" s="358"/>
    </row>
    <row r="66" spans="1:35" ht="9.9499999999999993" customHeight="1" x14ac:dyDescent="0.15">
      <c r="A66" s="359"/>
      <c r="B66" s="359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1"/>
      <c r="P66" s="361"/>
      <c r="Q66" s="362"/>
      <c r="R66" s="363"/>
      <c r="S66" s="364"/>
      <c r="T66" s="364"/>
      <c r="U66" s="364"/>
      <c r="V66" s="364"/>
      <c r="W66" s="365"/>
      <c r="X66" s="365"/>
      <c r="Y66" s="365"/>
      <c r="Z66" s="365"/>
      <c r="AA66" s="366"/>
      <c r="AB66" s="366"/>
      <c r="AC66" s="367"/>
      <c r="AD66" s="367"/>
      <c r="AE66" s="367"/>
      <c r="AF66" s="367"/>
      <c r="AG66" s="357"/>
      <c r="AH66" s="357"/>
      <c r="AI66" s="358"/>
    </row>
    <row r="67" spans="1:35" ht="20.100000000000001" customHeight="1" x14ac:dyDescent="0.15">
      <c r="A67" s="352"/>
      <c r="B67" s="301"/>
      <c r="C67" s="352"/>
      <c r="D67" s="301"/>
      <c r="E67" s="301"/>
      <c r="F67" s="352"/>
      <c r="G67" s="301"/>
      <c r="H67" s="352"/>
      <c r="I67" s="301"/>
      <c r="J67" s="301"/>
      <c r="K67" s="368"/>
      <c r="L67" s="368"/>
      <c r="M67" s="368"/>
      <c r="N67" s="368"/>
      <c r="O67" s="301"/>
      <c r="P67" s="301"/>
      <c r="Q67" s="301"/>
      <c r="R67" s="301"/>
      <c r="S67" s="1070"/>
      <c r="T67" s="1071"/>
      <c r="U67" s="1071"/>
      <c r="V67" s="1072"/>
      <c r="W67" s="369" t="s">
        <v>80</v>
      </c>
      <c r="X67" s="370"/>
      <c r="Y67" s="370"/>
      <c r="Z67" s="370"/>
      <c r="AA67" s="371" t="s">
        <v>35</v>
      </c>
      <c r="AB67" s="372"/>
      <c r="AC67" s="372"/>
      <c r="AD67" s="373"/>
      <c r="AE67" s="369" t="s">
        <v>87</v>
      </c>
      <c r="AF67" s="370"/>
      <c r="AG67" s="374"/>
      <c r="AH67" s="375"/>
    </row>
    <row r="68" spans="1:35" ht="20.100000000000001" customHeight="1" x14ac:dyDescent="0.15">
      <c r="A68" s="376"/>
      <c r="B68" s="376"/>
      <c r="C68" s="376"/>
      <c r="D68" s="301"/>
      <c r="E68" s="301"/>
      <c r="F68" s="301"/>
      <c r="G68" s="301"/>
      <c r="H68" s="301"/>
      <c r="I68" s="301"/>
      <c r="J68" s="301"/>
      <c r="K68" s="352"/>
      <c r="L68" s="301"/>
      <c r="M68" s="352"/>
      <c r="N68" s="301"/>
      <c r="O68" s="377"/>
      <c r="P68" s="377"/>
      <c r="Q68" s="377"/>
      <c r="R68" s="377"/>
      <c r="S68" s="1073" t="s">
        <v>85</v>
      </c>
      <c r="T68" s="1074"/>
      <c r="U68" s="1074"/>
      <c r="V68" s="1075"/>
      <c r="W68" s="1076">
        <f>+IF($W$32="","",$W$32)</f>
        <v>0</v>
      </c>
      <c r="X68" s="1077"/>
      <c r="Y68" s="1077"/>
      <c r="Z68" s="1078"/>
      <c r="AA68" s="1076">
        <f>+IF($AA$32="","",$AA$32)</f>
        <v>0</v>
      </c>
      <c r="AB68" s="1077"/>
      <c r="AC68" s="1077"/>
      <c r="AD68" s="1078"/>
      <c r="AE68" s="1076">
        <f>+IF($AE$32="","",$AE$32)</f>
        <v>0</v>
      </c>
      <c r="AF68" s="1077"/>
      <c r="AG68" s="1077"/>
      <c r="AH68" s="1078"/>
    </row>
    <row r="69" spans="1:35" ht="20.100000000000001" customHeight="1" x14ac:dyDescent="0.15">
      <c r="A69" s="378"/>
      <c r="B69" s="379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77"/>
      <c r="P69" s="377"/>
      <c r="Q69" s="377"/>
      <c r="R69" s="377"/>
      <c r="S69" s="1079" t="s">
        <v>86</v>
      </c>
      <c r="T69" s="1080"/>
      <c r="U69" s="1080"/>
      <c r="V69" s="1081"/>
      <c r="W69" s="1076">
        <f>+IF($W$33="","",$W$33)</f>
        <v>0</v>
      </c>
      <c r="X69" s="1077"/>
      <c r="Y69" s="1077"/>
      <c r="Z69" s="1078"/>
      <c r="AA69" s="1076">
        <f>+IF($AA$33="","",$AA$33)</f>
        <v>0</v>
      </c>
      <c r="AB69" s="1077"/>
      <c r="AC69" s="1077"/>
      <c r="AD69" s="1078"/>
      <c r="AE69" s="1076">
        <f>+IF($AE$33="","",$AE$33)</f>
        <v>0</v>
      </c>
      <c r="AF69" s="1077"/>
      <c r="AG69" s="1077"/>
      <c r="AH69" s="1078"/>
    </row>
    <row r="70" spans="1:35" ht="20.100000000000001" customHeight="1" thickBot="1" x14ac:dyDescent="0.2">
      <c r="A70" s="378"/>
      <c r="B70" s="381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77"/>
      <c r="P70" s="377"/>
      <c r="Q70" s="377"/>
      <c r="R70" s="377"/>
      <c r="S70" s="1057" t="s">
        <v>84</v>
      </c>
      <c r="T70" s="1058"/>
      <c r="U70" s="1058"/>
      <c r="V70" s="1059"/>
      <c r="W70" s="1060">
        <f>+IF($W$34="","",$W$34)</f>
        <v>0</v>
      </c>
      <c r="X70" s="1061"/>
      <c r="Y70" s="1061"/>
      <c r="Z70" s="1062"/>
      <c r="AA70" s="1060">
        <f>+IF($AA$34="","",$AA$34)</f>
        <v>0</v>
      </c>
      <c r="AB70" s="1061"/>
      <c r="AC70" s="1061"/>
      <c r="AD70" s="1062"/>
      <c r="AE70" s="1060">
        <f>+IF($AE$34="","",$AE$34)</f>
        <v>0</v>
      </c>
      <c r="AF70" s="1061"/>
      <c r="AG70" s="1061"/>
      <c r="AH70" s="1062"/>
    </row>
    <row r="71" spans="1:35" ht="20.100000000000001" customHeight="1" thickBot="1" x14ac:dyDescent="0.2">
      <c r="A71" s="378"/>
      <c r="B71" s="381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77"/>
      <c r="P71" s="377"/>
      <c r="Q71" s="377"/>
      <c r="R71" s="377"/>
      <c r="S71" s="1063" t="s">
        <v>113</v>
      </c>
      <c r="T71" s="1064"/>
      <c r="U71" s="1064"/>
      <c r="V71" s="1065"/>
      <c r="W71" s="1066">
        <f>+IF($W$35="","",$W$35)</f>
        <v>0</v>
      </c>
      <c r="X71" s="1067"/>
      <c r="Y71" s="1067"/>
      <c r="Z71" s="1068"/>
      <c r="AA71" s="1066">
        <f>+IF($AA$35="","",$AA$35)</f>
        <v>0</v>
      </c>
      <c r="AB71" s="1067"/>
      <c r="AC71" s="1067"/>
      <c r="AD71" s="1068"/>
      <c r="AE71" s="1066">
        <f>+IF($AE$35="","",$AE$35)</f>
        <v>0</v>
      </c>
      <c r="AF71" s="1067"/>
      <c r="AG71" s="1067"/>
      <c r="AH71" s="1069"/>
    </row>
    <row r="72" spans="1:35" ht="15" customHeight="1" x14ac:dyDescent="0.15">
      <c r="A72" s="378"/>
      <c r="B72" s="379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77"/>
      <c r="P72" s="377"/>
      <c r="Q72" s="377"/>
      <c r="R72" s="377"/>
      <c r="S72" s="382"/>
      <c r="T72" s="382"/>
      <c r="U72" s="382"/>
      <c r="V72" s="382"/>
      <c r="W72" s="383"/>
      <c r="X72" s="383"/>
      <c r="Y72" s="383"/>
      <c r="Z72" s="383"/>
      <c r="AA72" s="383"/>
      <c r="AB72" s="383"/>
      <c r="AC72" s="383"/>
      <c r="AD72" s="1082" t="s">
        <v>112</v>
      </c>
      <c r="AE72" s="1082"/>
      <c r="AF72" s="1082"/>
      <c r="AG72" s="1082"/>
      <c r="AH72" s="1082"/>
    </row>
    <row r="73" spans="1:35" ht="14.85" customHeight="1" x14ac:dyDescent="0.25">
      <c r="B73" s="299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946" t="s">
        <v>167</v>
      </c>
      <c r="N73" s="946"/>
      <c r="O73" s="946"/>
      <c r="P73" s="946"/>
      <c r="Q73" s="946"/>
      <c r="R73" s="946"/>
      <c r="S73" s="946"/>
      <c r="T73" s="946"/>
      <c r="U73" s="946"/>
      <c r="V73" s="946"/>
      <c r="W73" s="947" t="s">
        <v>129</v>
      </c>
      <c r="X73" s="947"/>
      <c r="Y73" s="947"/>
      <c r="Z73" s="947"/>
      <c r="AA73" s="299"/>
      <c r="AB73" s="299"/>
      <c r="AC73" s="299"/>
      <c r="AD73" s="299"/>
      <c r="AE73" s="299"/>
      <c r="AF73" s="299"/>
      <c r="AG73" s="1133" t="s">
        <v>164</v>
      </c>
      <c r="AH73" s="1134"/>
    </row>
    <row r="74" spans="1:35" ht="14.85" customHeight="1" x14ac:dyDescent="0.25">
      <c r="A74" s="299"/>
      <c r="B74" s="29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946"/>
      <c r="N74" s="946"/>
      <c r="O74" s="946"/>
      <c r="P74" s="946"/>
      <c r="Q74" s="946"/>
      <c r="R74" s="946"/>
      <c r="S74" s="946"/>
      <c r="T74" s="946"/>
      <c r="U74" s="946"/>
      <c r="V74" s="946"/>
      <c r="W74" s="947"/>
      <c r="X74" s="947"/>
      <c r="Y74" s="947"/>
      <c r="Z74" s="947"/>
      <c r="AA74" s="299"/>
      <c r="AB74" s="299"/>
      <c r="AC74" s="299"/>
      <c r="AD74" s="299"/>
      <c r="AE74" s="299"/>
      <c r="AF74" s="299"/>
      <c r="AG74" s="1134"/>
      <c r="AH74" s="1134"/>
    </row>
    <row r="75" spans="1:35" ht="14.85" customHeight="1" x14ac:dyDescent="0.15">
      <c r="A75" s="430" t="s">
        <v>58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2"/>
      <c r="X75" s="303"/>
      <c r="Y75" s="303"/>
      <c r="Z75" s="970" t="str">
        <f>+IF($Z$3="","",$Z$3)</f>
        <v/>
      </c>
      <c r="AA75" s="970"/>
      <c r="AB75" s="303" t="s">
        <v>63</v>
      </c>
      <c r="AC75" s="970" t="str">
        <f>+IF($AC$3="","",$AC$3)</f>
        <v/>
      </c>
      <c r="AD75" s="970"/>
      <c r="AE75" s="303" t="s">
        <v>64</v>
      </c>
      <c r="AF75" s="970" t="str">
        <f>+IF($AF$3="","",$AF$3)</f>
        <v/>
      </c>
      <c r="AG75" s="970"/>
      <c r="AH75" s="303" t="s">
        <v>65</v>
      </c>
    </row>
    <row r="76" spans="1:35" ht="14.85" customHeight="1" x14ac:dyDescent="0.15">
      <c r="A76" s="300"/>
      <c r="B76" s="971" t="str">
        <f>+IF($B$4="","",$B$4)</f>
        <v/>
      </c>
      <c r="C76" s="971"/>
      <c r="D76" s="971"/>
      <c r="E76" s="971"/>
      <c r="F76" s="971"/>
      <c r="G76" s="971"/>
      <c r="H76" s="971"/>
      <c r="I76" s="971"/>
      <c r="J76" s="971"/>
      <c r="K76" s="971"/>
      <c r="L76" s="301"/>
      <c r="M76" s="301"/>
      <c r="N76" s="301"/>
      <c r="P76" s="304"/>
      <c r="Q76" s="305"/>
      <c r="R76" s="306"/>
      <c r="S76" s="305"/>
      <c r="T76" s="306"/>
      <c r="U76" s="305"/>
      <c r="V76" s="307"/>
      <c r="W76" s="973" t="s">
        <v>88</v>
      </c>
      <c r="X76" s="964"/>
      <c r="Y76" s="964"/>
      <c r="Z76" s="965"/>
      <c r="AA76" s="975" t="str">
        <f>+IF($AA$4="","",$AA$4)</f>
        <v/>
      </c>
      <c r="AB76" s="975"/>
      <c r="AC76" s="975"/>
      <c r="AD76" s="975"/>
      <c r="AE76" s="975"/>
      <c r="AF76" s="975"/>
      <c r="AG76" s="975"/>
      <c r="AH76" s="976"/>
    </row>
    <row r="77" spans="1:35" ht="14.85" customHeight="1" thickBot="1" x14ac:dyDescent="0.2">
      <c r="A77" s="308"/>
      <c r="B77" s="972"/>
      <c r="C77" s="972"/>
      <c r="D77" s="972"/>
      <c r="E77" s="972"/>
      <c r="F77" s="972"/>
      <c r="G77" s="972"/>
      <c r="H77" s="972"/>
      <c r="I77" s="972"/>
      <c r="J77" s="972"/>
      <c r="K77" s="972"/>
      <c r="L77" s="309" t="s">
        <v>59</v>
      </c>
      <c r="M77" s="301"/>
      <c r="N77" s="301"/>
      <c r="O77" s="304"/>
      <c r="P77" s="304"/>
      <c r="Q77" s="304"/>
      <c r="R77" s="305"/>
      <c r="S77" s="310"/>
      <c r="T77" s="310"/>
      <c r="U77" s="311"/>
      <c r="V77" s="312"/>
      <c r="W77" s="974"/>
      <c r="X77" s="966"/>
      <c r="Y77" s="966"/>
      <c r="Z77" s="967"/>
      <c r="AA77" s="977"/>
      <c r="AB77" s="977"/>
      <c r="AC77" s="977"/>
      <c r="AD77" s="977"/>
      <c r="AE77" s="977"/>
      <c r="AF77" s="977"/>
      <c r="AG77" s="977"/>
      <c r="AH77" s="978"/>
    </row>
    <row r="78" spans="1:35" ht="14.85" customHeight="1" x14ac:dyDescent="0.15">
      <c r="A78" s="313"/>
      <c r="B78" s="313"/>
      <c r="C78" s="313"/>
      <c r="D78" s="313"/>
      <c r="E78" s="313"/>
      <c r="F78" s="305"/>
      <c r="G78" s="305"/>
      <c r="H78" s="305"/>
      <c r="I78" s="301"/>
      <c r="J78" s="301"/>
      <c r="K78" s="314"/>
      <c r="L78" s="314"/>
      <c r="M78" s="301"/>
      <c r="N78" s="315"/>
      <c r="O78" s="315"/>
      <c r="P78" s="315"/>
      <c r="Q78" s="315"/>
      <c r="R78" s="315"/>
      <c r="S78" s="316"/>
      <c r="T78" s="317"/>
      <c r="U78" s="318"/>
      <c r="V78" s="312"/>
      <c r="W78" s="1113" t="s">
        <v>91</v>
      </c>
      <c r="X78" s="1114"/>
      <c r="Y78" s="1114"/>
      <c r="Z78" s="1115"/>
      <c r="AA78" s="1119" t="str">
        <f>+IF($AA$6="","",$AA$6)</f>
        <v/>
      </c>
      <c r="AB78" s="1119"/>
      <c r="AC78" s="1119"/>
      <c r="AD78" s="1119"/>
      <c r="AE78" s="1119"/>
      <c r="AF78" s="1119"/>
      <c r="AG78" s="1119"/>
      <c r="AH78" s="1120"/>
    </row>
    <row r="79" spans="1:35" ht="14.85" customHeight="1" x14ac:dyDescent="0.15">
      <c r="A79" s="419" t="s">
        <v>60</v>
      </c>
      <c r="B79" s="320"/>
      <c r="C79" s="321"/>
      <c r="D79" s="321"/>
      <c r="E79" s="1123" t="str">
        <f>+IF($E$7="","",$E$7)</f>
        <v/>
      </c>
      <c r="F79" s="1123"/>
      <c r="G79" s="1123"/>
      <c r="H79" s="1123"/>
      <c r="I79" s="1123"/>
      <c r="J79" s="1123"/>
      <c r="K79" s="1123"/>
      <c r="L79" s="1124"/>
      <c r="M79" s="301"/>
      <c r="N79" s="315"/>
      <c r="O79" s="313"/>
      <c r="P79" s="313"/>
      <c r="Q79" s="313"/>
      <c r="R79" s="313"/>
      <c r="T79" s="304"/>
      <c r="V79" s="322"/>
      <c r="W79" s="1116"/>
      <c r="X79" s="1117"/>
      <c r="Y79" s="1117"/>
      <c r="Z79" s="1118"/>
      <c r="AA79" s="1121"/>
      <c r="AB79" s="1121"/>
      <c r="AC79" s="1121"/>
      <c r="AD79" s="1121"/>
      <c r="AE79" s="1121"/>
      <c r="AF79" s="1121"/>
      <c r="AG79" s="1121"/>
      <c r="AH79" s="1122"/>
    </row>
    <row r="80" spans="1:35" ht="14.85" customHeight="1" x14ac:dyDescent="0.15">
      <c r="A80" s="323"/>
      <c r="B80" s="324"/>
      <c r="C80" s="325"/>
      <c r="D80" s="325"/>
      <c r="E80" s="1125"/>
      <c r="F80" s="1125"/>
      <c r="G80" s="1125"/>
      <c r="H80" s="1125"/>
      <c r="I80" s="1125"/>
      <c r="J80" s="1125"/>
      <c r="K80" s="1125"/>
      <c r="L80" s="1126"/>
      <c r="M80" s="301"/>
      <c r="N80" s="326"/>
      <c r="O80" s="327"/>
      <c r="P80" s="327"/>
      <c r="Q80" s="327"/>
      <c r="R80" s="326"/>
      <c r="S80" s="304"/>
      <c r="T80" s="304"/>
      <c r="U80" s="304"/>
      <c r="V80" s="328"/>
      <c r="W80" s="304" t="s">
        <v>66</v>
      </c>
      <c r="Y80" s="1127" t="str">
        <f>+IF($Y$8="","",$Y$8)</f>
        <v/>
      </c>
      <c r="Z80" s="1127"/>
      <c r="AA80" s="1127"/>
      <c r="AB80" s="1127"/>
      <c r="AC80" s="1127"/>
      <c r="AD80" s="1127"/>
      <c r="AE80" s="1127"/>
      <c r="AF80" s="1127"/>
      <c r="AG80" s="1127"/>
      <c r="AH80" s="1128"/>
    </row>
    <row r="81" spans="1:35" ht="14.85" customHeight="1" x14ac:dyDescent="0.15">
      <c r="A81" s="329" t="s">
        <v>152</v>
      </c>
      <c r="B81" s="330"/>
      <c r="C81" s="330"/>
      <c r="D81" s="330"/>
      <c r="E81" s="964" t="str">
        <f>+IF($E$9="","",$E$9)</f>
        <v/>
      </c>
      <c r="F81" s="964"/>
      <c r="G81" s="964"/>
      <c r="H81" s="964"/>
      <c r="I81" s="964"/>
      <c r="J81" s="964"/>
      <c r="K81" s="964"/>
      <c r="L81" s="965"/>
      <c r="M81" s="301"/>
      <c r="N81" s="326"/>
      <c r="O81" s="327"/>
      <c r="P81" s="327"/>
      <c r="Q81" s="327"/>
      <c r="R81" s="326"/>
      <c r="S81" s="304"/>
      <c r="T81" s="304"/>
      <c r="U81" s="304"/>
      <c r="V81" s="328"/>
      <c r="W81" s="304"/>
      <c r="Y81" s="1129"/>
      <c r="Z81" s="1129"/>
      <c r="AA81" s="1129"/>
      <c r="AB81" s="1129"/>
      <c r="AC81" s="1129"/>
      <c r="AD81" s="1129"/>
      <c r="AE81" s="1129"/>
      <c r="AF81" s="1129"/>
      <c r="AG81" s="1129"/>
      <c r="AH81" s="1130"/>
    </row>
    <row r="82" spans="1:35" ht="14.85" customHeight="1" x14ac:dyDescent="0.15">
      <c r="A82" s="331"/>
      <c r="B82" s="332"/>
      <c r="C82" s="332"/>
      <c r="D82" s="332"/>
      <c r="E82" s="966"/>
      <c r="F82" s="966"/>
      <c r="G82" s="966"/>
      <c r="H82" s="966"/>
      <c r="I82" s="966"/>
      <c r="J82" s="966"/>
      <c r="K82" s="966"/>
      <c r="L82" s="967"/>
      <c r="M82" s="301"/>
      <c r="N82" s="306"/>
      <c r="V82" s="322"/>
      <c r="W82" s="298" t="s">
        <v>67</v>
      </c>
      <c r="Y82" s="1131" t="str">
        <f>+IF($Y$10="","",$Y$10)</f>
        <v/>
      </c>
      <c r="Z82" s="1131"/>
      <c r="AA82" s="1131"/>
      <c r="AB82" s="1131"/>
      <c r="AC82" s="1131"/>
      <c r="AD82" s="1131"/>
      <c r="AE82" s="1131"/>
      <c r="AF82" s="1131"/>
      <c r="AG82" s="1131"/>
      <c r="AH82" s="1132"/>
    </row>
    <row r="83" spans="1:35" ht="14.85" customHeight="1" x14ac:dyDescent="0.15">
      <c r="A83" s="333"/>
      <c r="M83" s="301"/>
      <c r="N83" s="305"/>
      <c r="O83" s="305"/>
      <c r="P83" s="304"/>
      <c r="Q83" s="304"/>
      <c r="R83" s="304"/>
      <c r="S83" s="304"/>
      <c r="T83" s="304"/>
      <c r="U83" s="304"/>
      <c r="V83" s="334"/>
      <c r="W83" s="301"/>
      <c r="Y83" s="1131"/>
      <c r="Z83" s="1131"/>
      <c r="AA83" s="1131"/>
      <c r="AB83" s="1131"/>
      <c r="AC83" s="1131"/>
      <c r="AD83" s="1131"/>
      <c r="AE83" s="1131"/>
      <c r="AF83" s="1131"/>
      <c r="AG83" s="1131"/>
      <c r="AH83" s="1132"/>
    </row>
    <row r="84" spans="1:35" ht="14.85" customHeight="1" thickBot="1" x14ac:dyDescent="0.2">
      <c r="A84" s="335"/>
      <c r="B84" s="336"/>
      <c r="C84" s="336"/>
      <c r="D84" s="337"/>
      <c r="E84" s="338"/>
      <c r="F84" s="339"/>
      <c r="G84" s="339"/>
      <c r="H84" s="339"/>
      <c r="I84" s="339"/>
      <c r="J84" s="339"/>
      <c r="K84" s="339"/>
      <c r="L84" s="339"/>
      <c r="M84" s="301"/>
      <c r="N84" s="305"/>
      <c r="P84" s="304"/>
      <c r="Q84" s="304"/>
      <c r="R84" s="304"/>
      <c r="V84" s="322"/>
      <c r="AG84" s="340" t="s">
        <v>70</v>
      </c>
      <c r="AH84" s="322"/>
    </row>
    <row r="85" spans="1:35" ht="14.85" customHeight="1" x14ac:dyDescent="0.15">
      <c r="A85" s="341" t="s">
        <v>75</v>
      </c>
      <c r="B85" s="342"/>
      <c r="C85" s="342"/>
      <c r="D85" s="343"/>
      <c r="E85" s="979">
        <f>+$E$13</f>
        <v>0</v>
      </c>
      <c r="F85" s="980"/>
      <c r="G85" s="980"/>
      <c r="H85" s="980"/>
      <c r="I85" s="980"/>
      <c r="J85" s="980"/>
      <c r="K85" s="980"/>
      <c r="L85" s="981"/>
      <c r="M85" s="301"/>
      <c r="N85" s="344"/>
      <c r="P85" s="313"/>
      <c r="Q85" s="313"/>
      <c r="R85" s="313"/>
      <c r="T85" s="313"/>
      <c r="V85" s="328"/>
      <c r="W85" s="304"/>
      <c r="AH85" s="322"/>
    </row>
    <row r="86" spans="1:35" ht="14.85" customHeight="1" thickBot="1" x14ac:dyDescent="0.2">
      <c r="A86" s="345" t="s">
        <v>74</v>
      </c>
      <c r="B86" s="346"/>
      <c r="C86" s="346"/>
      <c r="D86" s="347"/>
      <c r="E86" s="982"/>
      <c r="F86" s="983"/>
      <c r="G86" s="983"/>
      <c r="H86" s="983"/>
      <c r="I86" s="983"/>
      <c r="J86" s="983"/>
      <c r="K86" s="983"/>
      <c r="L86" s="984"/>
      <c r="M86" s="301"/>
      <c r="N86" s="344"/>
      <c r="P86" s="313"/>
      <c r="Q86" s="313"/>
      <c r="R86" s="313"/>
      <c r="T86" s="313"/>
      <c r="W86" s="348" t="s">
        <v>71</v>
      </c>
      <c r="X86" s="324"/>
      <c r="Y86" s="985" t="str">
        <f>+IF($Y$14="","",$Y$14)</f>
        <v/>
      </c>
      <c r="Z86" s="985"/>
      <c r="AA86" s="985"/>
      <c r="AB86" s="985"/>
      <c r="AC86" s="303" t="s">
        <v>73</v>
      </c>
      <c r="AD86" s="303"/>
      <c r="AE86" s="970" t="str">
        <f>+IF($AE$14="","",$AE$14)</f>
        <v/>
      </c>
      <c r="AF86" s="970"/>
      <c r="AG86" s="970"/>
      <c r="AH86" s="986"/>
    </row>
    <row r="87" spans="1:35" ht="14.85" customHeight="1" x14ac:dyDescent="0.15">
      <c r="A87" s="349"/>
      <c r="B87" s="336"/>
      <c r="C87" s="336"/>
      <c r="D87" s="337"/>
      <c r="E87" s="350"/>
      <c r="F87" s="350"/>
      <c r="G87" s="350"/>
      <c r="H87" s="350"/>
      <c r="I87" s="350"/>
      <c r="J87" s="350"/>
      <c r="K87" s="350"/>
      <c r="L87" s="350"/>
      <c r="M87" s="301"/>
      <c r="N87" s="344"/>
      <c r="P87" s="313"/>
      <c r="Q87" s="313"/>
      <c r="R87" s="313"/>
      <c r="T87" s="313"/>
      <c r="W87" s="351"/>
      <c r="X87" s="304"/>
      <c r="Y87" s="352"/>
      <c r="Z87" s="352"/>
      <c r="AA87" s="352"/>
      <c r="AB87" s="352"/>
      <c r="AE87" s="353"/>
      <c r="AF87" s="353"/>
      <c r="AG87" s="353"/>
      <c r="AH87" s="354"/>
    </row>
    <row r="88" spans="1:35" s="355" customFormat="1" ht="14.85" customHeight="1" x14ac:dyDescent="0.4">
      <c r="A88" s="987" t="s">
        <v>76</v>
      </c>
      <c r="B88" s="987" t="s">
        <v>65</v>
      </c>
      <c r="C88" s="989" t="s">
        <v>83</v>
      </c>
      <c r="D88" s="990"/>
      <c r="E88" s="990"/>
      <c r="F88" s="990"/>
      <c r="G88" s="990"/>
      <c r="H88" s="990"/>
      <c r="I88" s="990"/>
      <c r="J88" s="990"/>
      <c r="K88" s="990"/>
      <c r="L88" s="990"/>
      <c r="M88" s="990"/>
      <c r="N88" s="991"/>
      <c r="O88" s="995" t="s">
        <v>77</v>
      </c>
      <c r="P88" s="996"/>
      <c r="Q88" s="995" t="s">
        <v>78</v>
      </c>
      <c r="R88" s="996"/>
      <c r="S88" s="995" t="s">
        <v>79</v>
      </c>
      <c r="T88" s="999"/>
      <c r="U88" s="999"/>
      <c r="V88" s="996"/>
      <c r="W88" s="995" t="s">
        <v>80</v>
      </c>
      <c r="X88" s="999"/>
      <c r="Y88" s="999"/>
      <c r="Z88" s="996"/>
      <c r="AA88" s="995" t="s">
        <v>81</v>
      </c>
      <c r="AB88" s="996"/>
      <c r="AC88" s="995" t="s">
        <v>106</v>
      </c>
      <c r="AD88" s="999"/>
      <c r="AE88" s="999"/>
      <c r="AF88" s="999"/>
      <c r="AG88" s="999"/>
      <c r="AH88" s="996"/>
    </row>
    <row r="89" spans="1:35" s="355" customFormat="1" ht="14.85" customHeight="1" x14ac:dyDescent="0.4">
      <c r="A89" s="988"/>
      <c r="B89" s="988"/>
      <c r="C89" s="992"/>
      <c r="D89" s="993"/>
      <c r="E89" s="993"/>
      <c r="F89" s="993"/>
      <c r="G89" s="993"/>
      <c r="H89" s="993"/>
      <c r="I89" s="993"/>
      <c r="J89" s="993"/>
      <c r="K89" s="993"/>
      <c r="L89" s="993"/>
      <c r="M89" s="993"/>
      <c r="N89" s="994"/>
      <c r="O89" s="997"/>
      <c r="P89" s="998"/>
      <c r="Q89" s="997"/>
      <c r="R89" s="998"/>
      <c r="S89" s="997"/>
      <c r="T89" s="1000"/>
      <c r="U89" s="1000"/>
      <c r="V89" s="998"/>
      <c r="W89" s="997"/>
      <c r="X89" s="1000"/>
      <c r="Y89" s="1000"/>
      <c r="Z89" s="998"/>
      <c r="AA89" s="997"/>
      <c r="AB89" s="998"/>
      <c r="AC89" s="997"/>
      <c r="AD89" s="1000"/>
      <c r="AE89" s="1000"/>
      <c r="AF89" s="1000"/>
      <c r="AG89" s="1000"/>
      <c r="AH89" s="998"/>
    </row>
    <row r="90" spans="1:35" ht="14.85" customHeight="1" x14ac:dyDescent="0.15">
      <c r="A90" s="1005" t="str">
        <f>+IF($A$18="","",$A$18)</f>
        <v/>
      </c>
      <c r="B90" s="1007" t="str">
        <f>+IF($B$18="","",$B$18)</f>
        <v/>
      </c>
      <c r="C90" s="1009" t="str">
        <f>+IF($C$18="","",$C$18)</f>
        <v/>
      </c>
      <c r="D90" s="1010"/>
      <c r="E90" s="1010"/>
      <c r="F90" s="1010"/>
      <c r="G90" s="1010"/>
      <c r="H90" s="1010"/>
      <c r="I90" s="1010"/>
      <c r="J90" s="1010"/>
      <c r="K90" s="1010"/>
      <c r="L90" s="1010"/>
      <c r="M90" s="1010"/>
      <c r="N90" s="1011"/>
      <c r="O90" s="1015" t="str">
        <f>+IF($O$18="","",$O$18)</f>
        <v/>
      </c>
      <c r="P90" s="1016"/>
      <c r="Q90" s="1019" t="str">
        <f>+IF($Q$18="","",$Q$18)</f>
        <v/>
      </c>
      <c r="R90" s="1020"/>
      <c r="S90" s="1023" t="str">
        <f>+IF($S$18="","",$S$18)</f>
        <v/>
      </c>
      <c r="T90" s="1024"/>
      <c r="U90" s="1024"/>
      <c r="V90" s="1025"/>
      <c r="W90" s="1023">
        <f>+IF($W$18="","",$W$18)</f>
        <v>0</v>
      </c>
      <c r="X90" s="1024"/>
      <c r="Y90" s="1024"/>
      <c r="Z90" s="1025"/>
      <c r="AA90" s="1104" t="str">
        <f>+IF($AA$18="","",$AA$18)</f>
        <v/>
      </c>
      <c r="AB90" s="1105"/>
      <c r="AC90" s="1107" t="str">
        <f>+IF($AC$18="","",$AC$18)</f>
        <v/>
      </c>
      <c r="AD90" s="1108"/>
      <c r="AE90" s="1108"/>
      <c r="AF90" s="1108"/>
      <c r="AG90" s="1108"/>
      <c r="AH90" s="1109"/>
      <c r="AI90" s="356"/>
    </row>
    <row r="91" spans="1:35" ht="14.85" customHeight="1" x14ac:dyDescent="0.15">
      <c r="A91" s="1006"/>
      <c r="B91" s="1008"/>
      <c r="C91" s="1012"/>
      <c r="D91" s="1013"/>
      <c r="E91" s="1013"/>
      <c r="F91" s="1013"/>
      <c r="G91" s="1013"/>
      <c r="H91" s="1013"/>
      <c r="I91" s="1013"/>
      <c r="J91" s="1013"/>
      <c r="K91" s="1013"/>
      <c r="L91" s="1013"/>
      <c r="M91" s="1013"/>
      <c r="N91" s="1014"/>
      <c r="O91" s="1017"/>
      <c r="P91" s="1018"/>
      <c r="Q91" s="1021"/>
      <c r="R91" s="1022"/>
      <c r="S91" s="1026"/>
      <c r="T91" s="1027"/>
      <c r="U91" s="1027"/>
      <c r="V91" s="1028"/>
      <c r="W91" s="1026"/>
      <c r="X91" s="1027"/>
      <c r="Y91" s="1027"/>
      <c r="Z91" s="1028"/>
      <c r="AA91" s="1006"/>
      <c r="AB91" s="1106"/>
      <c r="AC91" s="1110"/>
      <c r="AD91" s="1111"/>
      <c r="AE91" s="1111"/>
      <c r="AF91" s="1111"/>
      <c r="AG91" s="1111"/>
      <c r="AH91" s="1112"/>
      <c r="AI91" s="356"/>
    </row>
    <row r="92" spans="1:35" ht="14.85" customHeight="1" x14ac:dyDescent="0.15">
      <c r="A92" s="1005" t="str">
        <f>+IF($A$20="","",$A$20)</f>
        <v/>
      </c>
      <c r="B92" s="1007" t="str">
        <f>+IF($B$20="","",$B$20)</f>
        <v/>
      </c>
      <c r="C92" s="1009" t="str">
        <f>+IF($C$20="","",$C$20)</f>
        <v/>
      </c>
      <c r="D92" s="1010"/>
      <c r="E92" s="1010"/>
      <c r="F92" s="1010"/>
      <c r="G92" s="1010"/>
      <c r="H92" s="1010"/>
      <c r="I92" s="1010"/>
      <c r="J92" s="1010"/>
      <c r="K92" s="1010"/>
      <c r="L92" s="1010"/>
      <c r="M92" s="1010"/>
      <c r="N92" s="1011"/>
      <c r="O92" s="1015" t="str">
        <f>+IF($O$20="","",$O$20)</f>
        <v/>
      </c>
      <c r="P92" s="1016"/>
      <c r="Q92" s="1019" t="str">
        <f>+IF($Q$20="","",$Q$20)</f>
        <v/>
      </c>
      <c r="R92" s="1020"/>
      <c r="S92" s="1023" t="str">
        <f>+IF($S$20="","",$S$20)</f>
        <v/>
      </c>
      <c r="T92" s="1024"/>
      <c r="U92" s="1024"/>
      <c r="V92" s="1025"/>
      <c r="W92" s="1023">
        <f>+IF($W$20="","",$W$20)</f>
        <v>0</v>
      </c>
      <c r="X92" s="1024"/>
      <c r="Y92" s="1024"/>
      <c r="Z92" s="1025"/>
      <c r="AA92" s="1104" t="str">
        <f>+IF($AA$20="","",$AA$20)</f>
        <v/>
      </c>
      <c r="AB92" s="1105"/>
      <c r="AC92" s="1107" t="str">
        <f>+IF($AC$20="","",$AC$20)</f>
        <v/>
      </c>
      <c r="AD92" s="1108"/>
      <c r="AE92" s="1108"/>
      <c r="AF92" s="1108"/>
      <c r="AG92" s="1108"/>
      <c r="AH92" s="1109"/>
      <c r="AI92" s="356"/>
    </row>
    <row r="93" spans="1:35" ht="14.85" customHeight="1" x14ac:dyDescent="0.15">
      <c r="A93" s="1006"/>
      <c r="B93" s="1008"/>
      <c r="C93" s="1012"/>
      <c r="D93" s="1013"/>
      <c r="E93" s="1013"/>
      <c r="F93" s="1013"/>
      <c r="G93" s="1013"/>
      <c r="H93" s="1013"/>
      <c r="I93" s="1013"/>
      <c r="J93" s="1013"/>
      <c r="K93" s="1013"/>
      <c r="L93" s="1013"/>
      <c r="M93" s="1013"/>
      <c r="N93" s="1014"/>
      <c r="O93" s="1017"/>
      <c r="P93" s="1018"/>
      <c r="Q93" s="1021"/>
      <c r="R93" s="1022"/>
      <c r="S93" s="1026"/>
      <c r="T93" s="1027"/>
      <c r="U93" s="1027"/>
      <c r="V93" s="1028"/>
      <c r="W93" s="1026"/>
      <c r="X93" s="1027"/>
      <c r="Y93" s="1027"/>
      <c r="Z93" s="1028"/>
      <c r="AA93" s="1006"/>
      <c r="AB93" s="1106"/>
      <c r="AC93" s="1110"/>
      <c r="AD93" s="1111"/>
      <c r="AE93" s="1111"/>
      <c r="AF93" s="1111"/>
      <c r="AG93" s="1111"/>
      <c r="AH93" s="1112"/>
      <c r="AI93" s="356"/>
    </row>
    <row r="94" spans="1:35" ht="14.85" customHeight="1" x14ac:dyDescent="0.15">
      <c r="A94" s="1005" t="str">
        <f>+IF($A$22="","",$A$22)</f>
        <v/>
      </c>
      <c r="B94" s="1007" t="str">
        <f>+IF($B$22="","",$B$22)</f>
        <v/>
      </c>
      <c r="C94" s="1009" t="str">
        <f>+IF($C$22="","",$C$22)</f>
        <v/>
      </c>
      <c r="D94" s="1010"/>
      <c r="E94" s="1010"/>
      <c r="F94" s="1010"/>
      <c r="G94" s="1010"/>
      <c r="H94" s="1010"/>
      <c r="I94" s="1010"/>
      <c r="J94" s="1010"/>
      <c r="K94" s="1010"/>
      <c r="L94" s="1010"/>
      <c r="M94" s="1010"/>
      <c r="N94" s="1011"/>
      <c r="O94" s="1015" t="str">
        <f>+IF($O$22="","",$O$22)</f>
        <v/>
      </c>
      <c r="P94" s="1016"/>
      <c r="Q94" s="1019" t="str">
        <f>+IF($Q$22="","",$Q$22)</f>
        <v/>
      </c>
      <c r="R94" s="1020"/>
      <c r="S94" s="1023" t="str">
        <f>+IF($S$22="","",$S$22)</f>
        <v/>
      </c>
      <c r="T94" s="1024"/>
      <c r="U94" s="1024"/>
      <c r="V94" s="1025"/>
      <c r="W94" s="1023">
        <f>+IF($W$22="","",$W$22)</f>
        <v>0</v>
      </c>
      <c r="X94" s="1024"/>
      <c r="Y94" s="1024"/>
      <c r="Z94" s="1025"/>
      <c r="AA94" s="1104" t="str">
        <f>+IF($AA$22="","",$AA$22)</f>
        <v/>
      </c>
      <c r="AB94" s="1105"/>
      <c r="AC94" s="1107" t="str">
        <f>+IF($AC$22="","",$AC$22)</f>
        <v/>
      </c>
      <c r="AD94" s="1108"/>
      <c r="AE94" s="1108"/>
      <c r="AF94" s="1108"/>
      <c r="AG94" s="1108"/>
      <c r="AH94" s="1109"/>
      <c r="AI94" s="356"/>
    </row>
    <row r="95" spans="1:35" ht="14.85" customHeight="1" x14ac:dyDescent="0.15">
      <c r="A95" s="1006"/>
      <c r="B95" s="1008"/>
      <c r="C95" s="1012"/>
      <c r="D95" s="1013"/>
      <c r="E95" s="1013"/>
      <c r="F95" s="1013"/>
      <c r="G95" s="1013"/>
      <c r="H95" s="1013"/>
      <c r="I95" s="1013"/>
      <c r="J95" s="1013"/>
      <c r="K95" s="1013"/>
      <c r="L95" s="1013"/>
      <c r="M95" s="1013"/>
      <c r="N95" s="1014"/>
      <c r="O95" s="1017"/>
      <c r="P95" s="1018"/>
      <c r="Q95" s="1021"/>
      <c r="R95" s="1022"/>
      <c r="S95" s="1026"/>
      <c r="T95" s="1027"/>
      <c r="U95" s="1027"/>
      <c r="V95" s="1028"/>
      <c r="W95" s="1026"/>
      <c r="X95" s="1027"/>
      <c r="Y95" s="1027"/>
      <c r="Z95" s="1028"/>
      <c r="AA95" s="1006"/>
      <c r="AB95" s="1106"/>
      <c r="AC95" s="1110"/>
      <c r="AD95" s="1111"/>
      <c r="AE95" s="1111"/>
      <c r="AF95" s="1111"/>
      <c r="AG95" s="1111"/>
      <c r="AH95" s="1112"/>
      <c r="AI95" s="356"/>
    </row>
    <row r="96" spans="1:35" ht="14.85" customHeight="1" x14ac:dyDescent="0.15">
      <c r="A96" s="1005" t="str">
        <f>+IF($A$24="","",$A$24)</f>
        <v/>
      </c>
      <c r="B96" s="1007" t="str">
        <f>+IF($B$24="","",$B$24)</f>
        <v/>
      </c>
      <c r="C96" s="1009" t="str">
        <f>+IF($C$24="","",$C$24)</f>
        <v/>
      </c>
      <c r="D96" s="1010"/>
      <c r="E96" s="1010"/>
      <c r="F96" s="1010"/>
      <c r="G96" s="1010"/>
      <c r="H96" s="1010"/>
      <c r="I96" s="1010"/>
      <c r="J96" s="1010"/>
      <c r="K96" s="1010"/>
      <c r="L96" s="1010"/>
      <c r="M96" s="1010"/>
      <c r="N96" s="1011"/>
      <c r="O96" s="1015" t="str">
        <f>+IF($O$24="","",$O$24)</f>
        <v/>
      </c>
      <c r="P96" s="1016"/>
      <c r="Q96" s="1019" t="str">
        <f>+IF($Q$24="","",$Q$24)</f>
        <v/>
      </c>
      <c r="R96" s="1020"/>
      <c r="S96" s="1023" t="str">
        <f>+IF($S$24="","",$S$24)</f>
        <v/>
      </c>
      <c r="T96" s="1024"/>
      <c r="U96" s="1024"/>
      <c r="V96" s="1025"/>
      <c r="W96" s="1023">
        <f>+IF($W$24="","",$W$24)</f>
        <v>0</v>
      </c>
      <c r="X96" s="1024"/>
      <c r="Y96" s="1024"/>
      <c r="Z96" s="1025"/>
      <c r="AA96" s="1104" t="str">
        <f>+IF($AA$24="","",$AA$24)</f>
        <v/>
      </c>
      <c r="AB96" s="1105"/>
      <c r="AC96" s="1107" t="str">
        <f>+IF($AC$24="","",$AC$24)</f>
        <v/>
      </c>
      <c r="AD96" s="1108"/>
      <c r="AE96" s="1108"/>
      <c r="AF96" s="1108"/>
      <c r="AG96" s="1108"/>
      <c r="AH96" s="1109"/>
      <c r="AI96" s="356"/>
    </row>
    <row r="97" spans="1:35" ht="14.85" customHeight="1" x14ac:dyDescent="0.15">
      <c r="A97" s="1006"/>
      <c r="B97" s="1008"/>
      <c r="C97" s="1012"/>
      <c r="D97" s="1013"/>
      <c r="E97" s="1013"/>
      <c r="F97" s="1013"/>
      <c r="G97" s="1013"/>
      <c r="H97" s="1013"/>
      <c r="I97" s="1013"/>
      <c r="J97" s="1013"/>
      <c r="K97" s="1013"/>
      <c r="L97" s="1013"/>
      <c r="M97" s="1013"/>
      <c r="N97" s="1014"/>
      <c r="O97" s="1017"/>
      <c r="P97" s="1018"/>
      <c r="Q97" s="1021"/>
      <c r="R97" s="1022"/>
      <c r="S97" s="1026"/>
      <c r="T97" s="1027"/>
      <c r="U97" s="1027"/>
      <c r="V97" s="1028"/>
      <c r="W97" s="1026"/>
      <c r="X97" s="1027"/>
      <c r="Y97" s="1027"/>
      <c r="Z97" s="1028"/>
      <c r="AA97" s="1006"/>
      <c r="AB97" s="1106"/>
      <c r="AC97" s="1110"/>
      <c r="AD97" s="1111"/>
      <c r="AE97" s="1111"/>
      <c r="AF97" s="1111"/>
      <c r="AG97" s="1111"/>
      <c r="AH97" s="1112"/>
      <c r="AI97" s="356"/>
    </row>
    <row r="98" spans="1:35" ht="14.85" customHeight="1" x14ac:dyDescent="0.15">
      <c r="A98" s="1005" t="str">
        <f>+IF($A$26="","",$A$26)</f>
        <v/>
      </c>
      <c r="B98" s="1007" t="str">
        <f>+IF($B$26="","",$B$26)</f>
        <v/>
      </c>
      <c r="C98" s="1009" t="str">
        <f>+IF($C$26="","",$C$26)</f>
        <v/>
      </c>
      <c r="D98" s="1010"/>
      <c r="E98" s="1010"/>
      <c r="F98" s="1010"/>
      <c r="G98" s="1010"/>
      <c r="H98" s="1010"/>
      <c r="I98" s="1010"/>
      <c r="J98" s="1010"/>
      <c r="K98" s="1010"/>
      <c r="L98" s="1010"/>
      <c r="M98" s="1010"/>
      <c r="N98" s="1011"/>
      <c r="O98" s="1015" t="str">
        <f>+IF($O$26="","",$O$26)</f>
        <v/>
      </c>
      <c r="P98" s="1016"/>
      <c r="Q98" s="1019" t="str">
        <f>+IF($Q$26="","",$Q$26)</f>
        <v/>
      </c>
      <c r="R98" s="1020"/>
      <c r="S98" s="1023" t="str">
        <f>+IF($S$26="","",$S$26)</f>
        <v/>
      </c>
      <c r="T98" s="1024"/>
      <c r="U98" s="1024"/>
      <c r="V98" s="1025"/>
      <c r="W98" s="1023">
        <f>+IF($W$26="","",$W$26)</f>
        <v>0</v>
      </c>
      <c r="X98" s="1024"/>
      <c r="Y98" s="1024"/>
      <c r="Z98" s="1025"/>
      <c r="AA98" s="1104" t="str">
        <f>+IF($AA$26="","",$AA$26)</f>
        <v/>
      </c>
      <c r="AB98" s="1105"/>
      <c r="AC98" s="1107" t="str">
        <f>+IF($AC$26="","",$AC$26)</f>
        <v/>
      </c>
      <c r="AD98" s="1108"/>
      <c r="AE98" s="1108"/>
      <c r="AF98" s="1108"/>
      <c r="AG98" s="1108"/>
      <c r="AH98" s="1109"/>
      <c r="AI98" s="356"/>
    </row>
    <row r="99" spans="1:35" ht="14.85" customHeight="1" x14ac:dyDescent="0.15">
      <c r="A99" s="1006"/>
      <c r="B99" s="1008"/>
      <c r="C99" s="1012"/>
      <c r="D99" s="1013"/>
      <c r="E99" s="1013"/>
      <c r="F99" s="1013"/>
      <c r="G99" s="1013"/>
      <c r="H99" s="1013"/>
      <c r="I99" s="1013"/>
      <c r="J99" s="1013"/>
      <c r="K99" s="1013"/>
      <c r="L99" s="1013"/>
      <c r="M99" s="1013"/>
      <c r="N99" s="1014"/>
      <c r="O99" s="1017"/>
      <c r="P99" s="1018"/>
      <c r="Q99" s="1021"/>
      <c r="R99" s="1022"/>
      <c r="S99" s="1026"/>
      <c r="T99" s="1027"/>
      <c r="U99" s="1027"/>
      <c r="V99" s="1028"/>
      <c r="W99" s="1026"/>
      <c r="X99" s="1027"/>
      <c r="Y99" s="1027"/>
      <c r="Z99" s="1028"/>
      <c r="AA99" s="1006"/>
      <c r="AB99" s="1106"/>
      <c r="AC99" s="1110"/>
      <c r="AD99" s="1111"/>
      <c r="AE99" s="1111"/>
      <c r="AF99" s="1111"/>
      <c r="AG99" s="1111"/>
      <c r="AH99" s="1112"/>
      <c r="AI99" s="356"/>
    </row>
    <row r="100" spans="1:35" ht="14.85" customHeight="1" x14ac:dyDescent="0.15">
      <c r="A100" s="1005" t="str">
        <f>+IF($A$28="","",$A$28)</f>
        <v/>
      </c>
      <c r="B100" s="1007" t="str">
        <f>+IF($B$28="","",$B$28)</f>
        <v/>
      </c>
      <c r="C100" s="1009" t="str">
        <f>+IF($C$28="","",$C$28)</f>
        <v/>
      </c>
      <c r="D100" s="1010"/>
      <c r="E100" s="1010"/>
      <c r="F100" s="1010"/>
      <c r="G100" s="1010"/>
      <c r="H100" s="1010"/>
      <c r="I100" s="1010"/>
      <c r="J100" s="1010"/>
      <c r="K100" s="1010"/>
      <c r="L100" s="1010"/>
      <c r="M100" s="1010"/>
      <c r="N100" s="1011"/>
      <c r="O100" s="1015" t="str">
        <f>+IF($O$28="","",$O$28)</f>
        <v/>
      </c>
      <c r="P100" s="1016"/>
      <c r="Q100" s="1019" t="str">
        <f>+IF($Q$28="","",$Q$28)</f>
        <v/>
      </c>
      <c r="R100" s="1020"/>
      <c r="S100" s="1023" t="str">
        <f>+IF($S$28="","",$S$28)</f>
        <v/>
      </c>
      <c r="T100" s="1024"/>
      <c r="U100" s="1024"/>
      <c r="V100" s="1025"/>
      <c r="W100" s="1023">
        <f>+IF($W$28="","",$W$28)</f>
        <v>0</v>
      </c>
      <c r="X100" s="1024"/>
      <c r="Y100" s="1024"/>
      <c r="Z100" s="1025"/>
      <c r="AA100" s="1104" t="str">
        <f>+IF($AA$28="","",$AA$28)</f>
        <v/>
      </c>
      <c r="AB100" s="1105"/>
      <c r="AC100" s="1107" t="str">
        <f>+IF($AC$28="","",$AC$28)</f>
        <v/>
      </c>
      <c r="AD100" s="1108"/>
      <c r="AE100" s="1108"/>
      <c r="AF100" s="1108"/>
      <c r="AG100" s="1108"/>
      <c r="AH100" s="1109"/>
      <c r="AI100" s="358"/>
    </row>
    <row r="101" spans="1:35" ht="14.85" customHeight="1" x14ac:dyDescent="0.15">
      <c r="A101" s="1006"/>
      <c r="B101" s="1008"/>
      <c r="C101" s="1012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4"/>
      <c r="O101" s="1017"/>
      <c r="P101" s="1018"/>
      <c r="Q101" s="1021"/>
      <c r="R101" s="1022"/>
      <c r="S101" s="1026"/>
      <c r="T101" s="1027"/>
      <c r="U101" s="1027"/>
      <c r="V101" s="1028"/>
      <c r="W101" s="1026"/>
      <c r="X101" s="1027"/>
      <c r="Y101" s="1027"/>
      <c r="Z101" s="1028"/>
      <c r="AA101" s="1006"/>
      <c r="AB101" s="1106"/>
      <c r="AC101" s="1110"/>
      <c r="AD101" s="1111"/>
      <c r="AE101" s="1111"/>
      <c r="AF101" s="1111"/>
      <c r="AG101" s="1111"/>
      <c r="AH101" s="1112"/>
      <c r="AI101" s="358"/>
    </row>
    <row r="102" spans="1:35" ht="9.9499999999999993" customHeight="1" x14ac:dyDescent="0.15">
      <c r="A102" s="359"/>
      <c r="B102" s="359"/>
      <c r="C102" s="360"/>
      <c r="D102" s="360"/>
      <c r="E102" s="360"/>
      <c r="F102" s="360"/>
      <c r="G102" s="360"/>
      <c r="H102" s="360"/>
      <c r="I102" s="360"/>
      <c r="J102" s="360"/>
      <c r="K102" s="360"/>
      <c r="L102" s="360"/>
      <c r="M102" s="360"/>
      <c r="N102" s="360"/>
      <c r="O102" s="361"/>
      <c r="P102" s="361"/>
      <c r="Q102" s="362"/>
      <c r="R102" s="363"/>
      <c r="S102" s="364"/>
      <c r="T102" s="364"/>
      <c r="U102" s="364"/>
      <c r="V102" s="364"/>
      <c r="W102" s="365"/>
      <c r="X102" s="365"/>
      <c r="Y102" s="365"/>
      <c r="Z102" s="365"/>
      <c r="AA102" s="366"/>
      <c r="AB102" s="366"/>
      <c r="AC102" s="367"/>
      <c r="AD102" s="367"/>
      <c r="AE102" s="367"/>
      <c r="AF102" s="367"/>
      <c r="AG102" s="357"/>
      <c r="AH102" s="357"/>
      <c r="AI102" s="358"/>
    </row>
    <row r="103" spans="1:35" ht="20.100000000000001" customHeight="1" x14ac:dyDescent="0.15">
      <c r="A103" s="352"/>
      <c r="B103" s="301"/>
      <c r="C103" s="352"/>
      <c r="D103" s="301"/>
      <c r="E103" s="301"/>
      <c r="F103" s="352"/>
      <c r="G103" s="301"/>
      <c r="H103" s="352"/>
      <c r="I103" s="301"/>
      <c r="J103" s="301"/>
      <c r="K103" s="368"/>
      <c r="L103" s="368"/>
      <c r="M103" s="368"/>
      <c r="N103" s="368"/>
      <c r="O103" s="301"/>
      <c r="P103" s="301"/>
      <c r="Q103" s="301"/>
      <c r="R103" s="301"/>
      <c r="S103" s="1070"/>
      <c r="T103" s="1071"/>
      <c r="U103" s="1071"/>
      <c r="V103" s="1072"/>
      <c r="W103" s="369" t="s">
        <v>80</v>
      </c>
      <c r="X103" s="370"/>
      <c r="Y103" s="370"/>
      <c r="Z103" s="370"/>
      <c r="AA103" s="371" t="s">
        <v>35</v>
      </c>
      <c r="AB103" s="372"/>
      <c r="AC103" s="372"/>
      <c r="AD103" s="373"/>
      <c r="AE103" s="369" t="s">
        <v>87</v>
      </c>
      <c r="AF103" s="370"/>
      <c r="AG103" s="374"/>
      <c r="AH103" s="375"/>
    </row>
    <row r="104" spans="1:35" ht="20.100000000000001" customHeight="1" x14ac:dyDescent="0.15">
      <c r="A104" s="376"/>
      <c r="B104" s="376"/>
      <c r="C104" s="376"/>
      <c r="D104" s="301"/>
      <c r="E104" s="301"/>
      <c r="F104" s="301"/>
      <c r="G104" s="301"/>
      <c r="H104" s="301"/>
      <c r="I104" s="301"/>
      <c r="J104" s="301"/>
      <c r="K104" s="352"/>
      <c r="L104" s="301"/>
      <c r="M104" s="352"/>
      <c r="N104" s="301"/>
      <c r="O104" s="377"/>
      <c r="P104" s="377"/>
      <c r="Q104" s="377"/>
      <c r="R104" s="377"/>
      <c r="S104" s="1073" t="s">
        <v>85</v>
      </c>
      <c r="T104" s="1074"/>
      <c r="U104" s="1074"/>
      <c r="V104" s="1075"/>
      <c r="W104" s="1076">
        <f>+IF($W$32="","",$W$32)</f>
        <v>0</v>
      </c>
      <c r="X104" s="1077"/>
      <c r="Y104" s="1077"/>
      <c r="Z104" s="1078"/>
      <c r="AA104" s="1076">
        <f>+IF($AA$32="","",$AA$32)</f>
        <v>0</v>
      </c>
      <c r="AB104" s="1077"/>
      <c r="AC104" s="1077"/>
      <c r="AD104" s="1078"/>
      <c r="AE104" s="1076">
        <f>+IF($AE$32="","",$AE$32)</f>
        <v>0</v>
      </c>
      <c r="AF104" s="1077"/>
      <c r="AG104" s="1077"/>
      <c r="AH104" s="1078"/>
    </row>
    <row r="105" spans="1:35" ht="20.100000000000001" customHeight="1" x14ac:dyDescent="0.15">
      <c r="A105" s="378"/>
      <c r="B105" s="379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77"/>
      <c r="P105" s="377"/>
      <c r="Q105" s="377"/>
      <c r="R105" s="377"/>
      <c r="S105" s="1079" t="s">
        <v>86</v>
      </c>
      <c r="T105" s="1080"/>
      <c r="U105" s="1080"/>
      <c r="V105" s="1081"/>
      <c r="W105" s="1076">
        <f>+IF($W$33="","",$W$33)</f>
        <v>0</v>
      </c>
      <c r="X105" s="1077"/>
      <c r="Y105" s="1077"/>
      <c r="Z105" s="1078"/>
      <c r="AA105" s="1076">
        <f>+IF($AA$33="","",$AA$33)</f>
        <v>0</v>
      </c>
      <c r="AB105" s="1077"/>
      <c r="AC105" s="1077"/>
      <c r="AD105" s="1078"/>
      <c r="AE105" s="1076">
        <f>+IF($AE$33="","",$AE$33)</f>
        <v>0</v>
      </c>
      <c r="AF105" s="1077"/>
      <c r="AG105" s="1077"/>
      <c r="AH105" s="1078"/>
    </row>
    <row r="106" spans="1:35" ht="20.100000000000001" customHeight="1" thickBot="1" x14ac:dyDescent="0.2">
      <c r="A106" s="378"/>
      <c r="B106" s="381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77"/>
      <c r="P106" s="377"/>
      <c r="Q106" s="377"/>
      <c r="R106" s="377"/>
      <c r="S106" s="1057" t="s">
        <v>84</v>
      </c>
      <c r="T106" s="1058"/>
      <c r="U106" s="1058"/>
      <c r="V106" s="1059"/>
      <c r="W106" s="1060">
        <f>+IF($W$34="","",$W$34)</f>
        <v>0</v>
      </c>
      <c r="X106" s="1061"/>
      <c r="Y106" s="1061"/>
      <c r="Z106" s="1062"/>
      <c r="AA106" s="1060">
        <f>+IF($AA$34="","",$AA$34)</f>
        <v>0</v>
      </c>
      <c r="AB106" s="1061"/>
      <c r="AC106" s="1061"/>
      <c r="AD106" s="1062"/>
      <c r="AE106" s="1060">
        <f>+IF($AE$34="","",$AE$34)</f>
        <v>0</v>
      </c>
      <c r="AF106" s="1061"/>
      <c r="AG106" s="1061"/>
      <c r="AH106" s="1062"/>
    </row>
    <row r="107" spans="1:35" ht="20.100000000000001" customHeight="1" thickBot="1" x14ac:dyDescent="0.2">
      <c r="A107" s="378"/>
      <c r="B107" s="381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77"/>
      <c r="P107" s="377"/>
      <c r="Q107" s="377"/>
      <c r="R107" s="377"/>
      <c r="S107" s="1063" t="s">
        <v>113</v>
      </c>
      <c r="T107" s="1064"/>
      <c r="U107" s="1064"/>
      <c r="V107" s="1065"/>
      <c r="W107" s="1066">
        <f>+IF($W$35="","",$W$35)</f>
        <v>0</v>
      </c>
      <c r="X107" s="1067"/>
      <c r="Y107" s="1067"/>
      <c r="Z107" s="1068"/>
      <c r="AA107" s="1066">
        <f>+IF($AA$35="","",$AA$35)</f>
        <v>0</v>
      </c>
      <c r="AB107" s="1067"/>
      <c r="AC107" s="1067"/>
      <c r="AD107" s="1068"/>
      <c r="AE107" s="1066">
        <f>+IF($AE$35="","",$AE$35)</f>
        <v>0</v>
      </c>
      <c r="AF107" s="1067"/>
      <c r="AG107" s="1067"/>
      <c r="AH107" s="1069"/>
    </row>
    <row r="108" spans="1:35" ht="15" customHeight="1" x14ac:dyDescent="0.15">
      <c r="A108" s="378"/>
      <c r="B108" s="379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77"/>
      <c r="P108" s="377"/>
      <c r="Q108" s="377"/>
      <c r="R108" s="377"/>
      <c r="S108" s="382"/>
      <c r="T108" s="382"/>
      <c r="U108" s="382"/>
      <c r="V108" s="382"/>
      <c r="W108" s="383"/>
      <c r="X108" s="383"/>
      <c r="Y108" s="383"/>
      <c r="Z108" s="383"/>
      <c r="AA108" s="383"/>
      <c r="AB108" s="383"/>
      <c r="AC108" s="383"/>
      <c r="AD108" s="1082" t="s">
        <v>112</v>
      </c>
      <c r="AE108" s="1082"/>
      <c r="AF108" s="1082"/>
      <c r="AG108" s="1082"/>
      <c r="AH108" s="1082"/>
    </row>
  </sheetData>
  <sheetProtection sheet="1" scenarios="1" formatCells="0"/>
  <mergeCells count="297">
    <mergeCell ref="W6:Z7"/>
    <mergeCell ref="AA6:AH7"/>
    <mergeCell ref="E7:L8"/>
    <mergeCell ref="E9:L10"/>
    <mergeCell ref="M1:V2"/>
    <mergeCell ref="W1:Z2"/>
    <mergeCell ref="Z3:AA3"/>
    <mergeCell ref="AC3:AD3"/>
    <mergeCell ref="AF3:AG3"/>
    <mergeCell ref="B4:K5"/>
    <mergeCell ref="W4:Z5"/>
    <mergeCell ref="AA4:AH5"/>
    <mergeCell ref="Y8:AH9"/>
    <mergeCell ref="Y10:AH11"/>
    <mergeCell ref="AG1:AH2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A18:A19"/>
    <mergeCell ref="B18:B19"/>
    <mergeCell ref="C18:N19"/>
    <mergeCell ref="O18:P19"/>
    <mergeCell ref="Q18:R19"/>
    <mergeCell ref="S18:V19"/>
    <mergeCell ref="W18:Z19"/>
    <mergeCell ref="AA18:AB19"/>
    <mergeCell ref="AC18:AH19"/>
    <mergeCell ref="A20:A21"/>
    <mergeCell ref="B20:B21"/>
    <mergeCell ref="C20:N21"/>
    <mergeCell ref="O20:P21"/>
    <mergeCell ref="Q20:R21"/>
    <mergeCell ref="S20:V21"/>
    <mergeCell ref="W20:Z21"/>
    <mergeCell ref="AA20:AB21"/>
    <mergeCell ref="AC20:AH21"/>
    <mergeCell ref="W22:Z23"/>
    <mergeCell ref="AA22:AB23"/>
    <mergeCell ref="AC22:AH23"/>
    <mergeCell ref="A24:A25"/>
    <mergeCell ref="B24:B25"/>
    <mergeCell ref="C24:N25"/>
    <mergeCell ref="O24:P25"/>
    <mergeCell ref="Q24:R25"/>
    <mergeCell ref="S24:V25"/>
    <mergeCell ref="W24:Z25"/>
    <mergeCell ref="A22:A23"/>
    <mergeCell ref="B22:B23"/>
    <mergeCell ref="C22:N23"/>
    <mergeCell ref="O22:P23"/>
    <mergeCell ref="Q22:R23"/>
    <mergeCell ref="S22:V23"/>
    <mergeCell ref="AA24:AB25"/>
    <mergeCell ref="AC24:AH25"/>
    <mergeCell ref="A26:A27"/>
    <mergeCell ref="B26:B27"/>
    <mergeCell ref="C26:N27"/>
    <mergeCell ref="O26:P27"/>
    <mergeCell ref="Q26:R27"/>
    <mergeCell ref="S26:V27"/>
    <mergeCell ref="W26:Z27"/>
    <mergeCell ref="AA26:AB27"/>
    <mergeCell ref="AC26:AH27"/>
    <mergeCell ref="A28:A29"/>
    <mergeCell ref="B28:B29"/>
    <mergeCell ref="C28:N29"/>
    <mergeCell ref="O28:P29"/>
    <mergeCell ref="Q28:R29"/>
    <mergeCell ref="S28:V29"/>
    <mergeCell ref="W28:Z29"/>
    <mergeCell ref="AA28:AB29"/>
    <mergeCell ref="AC28:AH29"/>
    <mergeCell ref="S34:V34"/>
    <mergeCell ref="W34:Z34"/>
    <mergeCell ref="AA34:AD34"/>
    <mergeCell ref="AE34:AH34"/>
    <mergeCell ref="S35:V35"/>
    <mergeCell ref="W35:Z35"/>
    <mergeCell ref="AA35:AD35"/>
    <mergeCell ref="AE35:AH35"/>
    <mergeCell ref="S31:V31"/>
    <mergeCell ref="S32:V32"/>
    <mergeCell ref="W32:Z32"/>
    <mergeCell ref="AA32:AD32"/>
    <mergeCell ref="AE32:AH32"/>
    <mergeCell ref="S33:V33"/>
    <mergeCell ref="W33:Z33"/>
    <mergeCell ref="AA33:AD33"/>
    <mergeCell ref="AE33:AH33"/>
    <mergeCell ref="B40:K41"/>
    <mergeCell ref="W40:Z41"/>
    <mergeCell ref="AA40:AH41"/>
    <mergeCell ref="W42:Z43"/>
    <mergeCell ref="AA42:AH43"/>
    <mergeCell ref="E43:L44"/>
    <mergeCell ref="AD36:AH36"/>
    <mergeCell ref="M37:V38"/>
    <mergeCell ref="W37:Z38"/>
    <mergeCell ref="Z39:AA39"/>
    <mergeCell ref="AC39:AD39"/>
    <mergeCell ref="AF39:AG39"/>
    <mergeCell ref="Y44:AH45"/>
    <mergeCell ref="E45:L46"/>
    <mergeCell ref="Y46:AH47"/>
    <mergeCell ref="AG37:AH38"/>
    <mergeCell ref="E49:L50"/>
    <mergeCell ref="Y50:AB50"/>
    <mergeCell ref="AE50:AH50"/>
    <mergeCell ref="A52:A53"/>
    <mergeCell ref="B52:B53"/>
    <mergeCell ref="C52:N53"/>
    <mergeCell ref="O52:P53"/>
    <mergeCell ref="Q52:R53"/>
    <mergeCell ref="S52:V53"/>
    <mergeCell ref="W52:Z53"/>
    <mergeCell ref="AA52:AB53"/>
    <mergeCell ref="AC52:AH53"/>
    <mergeCell ref="A54:A55"/>
    <mergeCell ref="B54:B55"/>
    <mergeCell ref="C54:N55"/>
    <mergeCell ref="O54:P55"/>
    <mergeCell ref="Q54:R55"/>
    <mergeCell ref="S54:V55"/>
    <mergeCell ref="W54:Z55"/>
    <mergeCell ref="AA54:AB55"/>
    <mergeCell ref="AC54:AH55"/>
    <mergeCell ref="A56:A57"/>
    <mergeCell ref="B56:B57"/>
    <mergeCell ref="C56:N57"/>
    <mergeCell ref="O56:P57"/>
    <mergeCell ref="Q56:R57"/>
    <mergeCell ref="S56:V57"/>
    <mergeCell ref="W56:Z57"/>
    <mergeCell ref="AA56:AB57"/>
    <mergeCell ref="AC56:AH57"/>
    <mergeCell ref="A58:A59"/>
    <mergeCell ref="B58:B59"/>
    <mergeCell ref="C58:N59"/>
    <mergeCell ref="O58:P59"/>
    <mergeCell ref="Q58:R59"/>
    <mergeCell ref="S58:V59"/>
    <mergeCell ref="W58:Z59"/>
    <mergeCell ref="AA58:AB59"/>
    <mergeCell ref="AC58:AH59"/>
    <mergeCell ref="A60:A61"/>
    <mergeCell ref="B60:B61"/>
    <mergeCell ref="C60:N61"/>
    <mergeCell ref="O60:P61"/>
    <mergeCell ref="Q60:R61"/>
    <mergeCell ref="S60:V61"/>
    <mergeCell ref="W60:Z61"/>
    <mergeCell ref="AA60:AB61"/>
    <mergeCell ref="AC60:AH61"/>
    <mergeCell ref="A64:A65"/>
    <mergeCell ref="B64:B65"/>
    <mergeCell ref="C64:N65"/>
    <mergeCell ref="O64:P65"/>
    <mergeCell ref="Q64:R65"/>
    <mergeCell ref="S64:V65"/>
    <mergeCell ref="W64:Z65"/>
    <mergeCell ref="A62:A63"/>
    <mergeCell ref="B62:B63"/>
    <mergeCell ref="C62:N63"/>
    <mergeCell ref="O62:P63"/>
    <mergeCell ref="Q62:R63"/>
    <mergeCell ref="S62:V63"/>
    <mergeCell ref="AA64:AB65"/>
    <mergeCell ref="AC64:AH65"/>
    <mergeCell ref="S67:V67"/>
    <mergeCell ref="S68:V68"/>
    <mergeCell ref="W68:Z68"/>
    <mergeCell ref="AA68:AD68"/>
    <mergeCell ref="AE68:AH68"/>
    <mergeCell ref="W62:Z63"/>
    <mergeCell ref="AA62:AB63"/>
    <mergeCell ref="AC62:AH63"/>
    <mergeCell ref="S71:V71"/>
    <mergeCell ref="W71:Z71"/>
    <mergeCell ref="AA71:AD71"/>
    <mergeCell ref="AE71:AH71"/>
    <mergeCell ref="AD72:AH72"/>
    <mergeCell ref="M73:V74"/>
    <mergeCell ref="W73:Z74"/>
    <mergeCell ref="S69:V69"/>
    <mergeCell ref="W69:Z69"/>
    <mergeCell ref="AA69:AD69"/>
    <mergeCell ref="AE69:AH69"/>
    <mergeCell ref="S70:V70"/>
    <mergeCell ref="W70:Z70"/>
    <mergeCell ref="AA70:AD70"/>
    <mergeCell ref="AE70:AH70"/>
    <mergeCell ref="AG73:AH74"/>
    <mergeCell ref="W78:Z79"/>
    <mergeCell ref="AA78:AH79"/>
    <mergeCell ref="E79:L80"/>
    <mergeCell ref="E81:L82"/>
    <mergeCell ref="Z75:AA75"/>
    <mergeCell ref="AC75:AD75"/>
    <mergeCell ref="AF75:AG75"/>
    <mergeCell ref="B76:K77"/>
    <mergeCell ref="W76:Z77"/>
    <mergeCell ref="AA76:AH77"/>
    <mergeCell ref="Y80:AH81"/>
    <mergeCell ref="Y82:AH83"/>
    <mergeCell ref="E85:L86"/>
    <mergeCell ref="Y86:AB86"/>
    <mergeCell ref="AE86:AH86"/>
    <mergeCell ref="A88:A89"/>
    <mergeCell ref="B88:B89"/>
    <mergeCell ref="C88:N89"/>
    <mergeCell ref="O88:P89"/>
    <mergeCell ref="Q88:R89"/>
    <mergeCell ref="S88:V89"/>
    <mergeCell ref="W88:Z89"/>
    <mergeCell ref="AA88:AB89"/>
    <mergeCell ref="AC88:AH89"/>
    <mergeCell ref="A90:A91"/>
    <mergeCell ref="B90:B91"/>
    <mergeCell ref="C90:N91"/>
    <mergeCell ref="O90:P91"/>
    <mergeCell ref="Q90:R91"/>
    <mergeCell ref="S90:V91"/>
    <mergeCell ref="W90:Z91"/>
    <mergeCell ref="AA90:AB91"/>
    <mergeCell ref="AC90:AH91"/>
    <mergeCell ref="A92:A93"/>
    <mergeCell ref="B92:B93"/>
    <mergeCell ref="C92:N93"/>
    <mergeCell ref="O92:P93"/>
    <mergeCell ref="Q92:R93"/>
    <mergeCell ref="S92:V93"/>
    <mergeCell ref="W92:Z93"/>
    <mergeCell ref="AA92:AB93"/>
    <mergeCell ref="AC92:AH93"/>
    <mergeCell ref="W94:Z95"/>
    <mergeCell ref="AA94:AB95"/>
    <mergeCell ref="AC94:AH95"/>
    <mergeCell ref="A96:A97"/>
    <mergeCell ref="B96:B97"/>
    <mergeCell ref="C96:N97"/>
    <mergeCell ref="O96:P97"/>
    <mergeCell ref="Q96:R97"/>
    <mergeCell ref="S96:V97"/>
    <mergeCell ref="W96:Z97"/>
    <mergeCell ref="A94:A95"/>
    <mergeCell ref="B94:B95"/>
    <mergeCell ref="C94:N95"/>
    <mergeCell ref="O94:P95"/>
    <mergeCell ref="Q94:R95"/>
    <mergeCell ref="S94:V95"/>
    <mergeCell ref="AA96:AB97"/>
    <mergeCell ref="AC96:AH97"/>
    <mergeCell ref="A98:A99"/>
    <mergeCell ref="B98:B99"/>
    <mergeCell ref="C98:N99"/>
    <mergeCell ref="O98:P99"/>
    <mergeCell ref="Q98:R99"/>
    <mergeCell ref="S98:V99"/>
    <mergeCell ref="W98:Z99"/>
    <mergeCell ref="AA98:AB99"/>
    <mergeCell ref="AC98:AH99"/>
    <mergeCell ref="A100:A101"/>
    <mergeCell ref="B100:B101"/>
    <mergeCell ref="C100:N101"/>
    <mergeCell ref="O100:P101"/>
    <mergeCell ref="Q100:R101"/>
    <mergeCell ref="S100:V101"/>
    <mergeCell ref="W100:Z101"/>
    <mergeCell ref="AA100:AB101"/>
    <mergeCell ref="AC100:AH101"/>
    <mergeCell ref="S103:V103"/>
    <mergeCell ref="S104:V104"/>
    <mergeCell ref="W104:Z104"/>
    <mergeCell ref="AA104:AD104"/>
    <mergeCell ref="AE104:AH104"/>
    <mergeCell ref="S105:V105"/>
    <mergeCell ref="W105:Z105"/>
    <mergeCell ref="AA105:AD105"/>
    <mergeCell ref="AE105:AH105"/>
    <mergeCell ref="AD108:AH108"/>
    <mergeCell ref="S106:V106"/>
    <mergeCell ref="W106:Z106"/>
    <mergeCell ref="AA106:AD106"/>
    <mergeCell ref="AE106:AH106"/>
    <mergeCell ref="S107:V107"/>
    <mergeCell ref="W107:Z107"/>
    <mergeCell ref="AA107:AD107"/>
    <mergeCell ref="AE107:AH107"/>
  </mergeCells>
  <phoneticPr fontId="2"/>
  <dataValidations count="3">
    <dataValidation type="list" allowBlank="1" showInputMessage="1" showErrorMessage="1" sqref="W1:Z2" xr:uid="{EA6D6B17-A698-4186-A4DE-BFB1D4661C16}">
      <formula1>"　,【再発行】"</formula1>
    </dataValidation>
    <dataValidation type="list" allowBlank="1" showInputMessage="1" showErrorMessage="1" sqref="W73:Z74 W37:Z38" xr:uid="{E4AC9305-E3DE-4313-B205-9C2AEFEA8AF6}">
      <formula1>"　,【修正】"</formula1>
    </dataValidation>
    <dataValidation type="list" allowBlank="1" showInputMessage="1" showErrorMessage="1" sqref="AA18:AB30" xr:uid="{1E84E631-7966-4F99-8CAB-F1F9C5D26DBB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rowBreaks count="2" manualBreakCount="2">
    <brk id="36" max="33" man="1"/>
    <brk id="72" max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2E2E4545-97D2-4CFE-AFD5-B198A72D5E7E}">
          <x14:formula1>
            <xm:f>リスト!$A$1:$A$9</xm:f>
          </x14:formula1>
          <xm:sqref>B4:K5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AC14-2090-42F4-AD93-C3624F63C4ED}">
  <dimension ref="A1:U33"/>
  <sheetViews>
    <sheetView zoomScaleNormal="100" workbookViewId="0">
      <pane ySplit="6" topLeftCell="A7" activePane="bottomLeft" state="frozen"/>
      <selection activeCell="I43" sqref="I43"/>
      <selection pane="bottomLeft" activeCell="G10" sqref="G10"/>
    </sheetView>
  </sheetViews>
  <sheetFormatPr defaultColWidth="8" defaultRowHeight="15" customHeight="1" x14ac:dyDescent="0.4"/>
  <cols>
    <col min="1" max="3" width="3.375" style="384" customWidth="1"/>
    <col min="4" max="4" width="33.125" style="384" customWidth="1"/>
    <col min="5" max="6" width="7.625" style="384" customWidth="1"/>
    <col min="7" max="7" width="13.875" style="384" customWidth="1"/>
    <col min="8" max="8" width="21.75" style="384" customWidth="1"/>
    <col min="9" max="9" width="7.625" style="384" customWidth="1"/>
    <col min="10" max="10" width="24.25" style="384" customWidth="1"/>
    <col min="11" max="16384" width="8" style="384"/>
  </cols>
  <sheetData>
    <row r="1" spans="1:21" ht="19.5" customHeight="1" x14ac:dyDescent="0.4"/>
    <row r="2" spans="1:21" ht="18.75" x14ac:dyDescent="0.4">
      <c r="A2" s="385" t="s">
        <v>155</v>
      </c>
      <c r="B2" s="386"/>
      <c r="C2" s="386"/>
      <c r="D2" s="386"/>
      <c r="E2" s="386"/>
      <c r="F2" s="386"/>
      <c r="G2" s="386"/>
      <c r="H2" s="386"/>
      <c r="I2" s="386"/>
      <c r="J2" s="386"/>
    </row>
    <row r="3" spans="1:21" ht="18" customHeight="1" x14ac:dyDescent="0.4">
      <c r="E3" s="387"/>
      <c r="H3" s="1103" t="s">
        <v>88</v>
      </c>
      <c r="I3" s="1103"/>
      <c r="J3" s="389" t="str">
        <f>+IF(【入力用】指定請求書!$AA$4="","",【入力用】指定請求書!$AA$4)</f>
        <v/>
      </c>
    </row>
    <row r="4" spans="1:21" ht="17.25" customHeight="1" x14ac:dyDescent="0.4">
      <c r="A4" s="1102">
        <f>+【入力用】指定請求書!$E$7</f>
        <v>0</v>
      </c>
      <c r="B4" s="1102"/>
      <c r="C4" s="1102"/>
      <c r="D4" s="390">
        <f>+【入力用】指定請求書!$E$9</f>
        <v>0</v>
      </c>
      <c r="H4" s="1103" t="s">
        <v>150</v>
      </c>
      <c r="I4" s="1103"/>
      <c r="J4" s="420" t="str">
        <f>+IF(【入力用】指定請求書!$Y$10="","",【入力用】指定請求書!$Y$10)</f>
        <v/>
      </c>
    </row>
    <row r="5" spans="1:21" ht="4.5" customHeight="1" x14ac:dyDescent="0.4"/>
    <row r="6" spans="1:21" ht="17.25" customHeight="1" x14ac:dyDescent="0.4">
      <c r="A6" s="391" t="s">
        <v>134</v>
      </c>
      <c r="B6" s="392"/>
      <c r="C6" s="391" t="s">
        <v>136</v>
      </c>
      <c r="D6" s="391" t="s">
        <v>137</v>
      </c>
      <c r="E6" s="391" t="s">
        <v>146</v>
      </c>
      <c r="F6" s="391" t="s">
        <v>141</v>
      </c>
      <c r="G6" s="391" t="s">
        <v>142</v>
      </c>
      <c r="H6" s="391" t="s">
        <v>143</v>
      </c>
      <c r="I6" s="393" t="s">
        <v>144</v>
      </c>
      <c r="J6" s="391" t="s">
        <v>145</v>
      </c>
      <c r="K6" s="394"/>
      <c r="N6" s="394"/>
      <c r="O6" s="394"/>
      <c r="P6" s="394"/>
      <c r="Q6" s="394"/>
      <c r="R6" s="394"/>
      <c r="T6" s="394"/>
      <c r="U6" s="394"/>
    </row>
    <row r="7" spans="1:21" s="403" customFormat="1" ht="17.25" customHeight="1" x14ac:dyDescent="0.4">
      <c r="A7" s="395"/>
      <c r="B7" s="396" t="s">
        <v>135</v>
      </c>
      <c r="C7" s="395"/>
      <c r="D7" s="421"/>
      <c r="E7" s="422"/>
      <c r="F7" s="422"/>
      <c r="G7" s="423"/>
      <c r="H7" s="424">
        <f>ROUND(E7*G7,0)</f>
        <v>0</v>
      </c>
      <c r="I7" s="425"/>
      <c r="J7" s="421"/>
    </row>
    <row r="8" spans="1:21" s="403" customFormat="1" ht="17.25" customHeight="1" x14ac:dyDescent="0.4">
      <c r="A8" s="422"/>
      <c r="B8" s="404" t="s">
        <v>135</v>
      </c>
      <c r="C8" s="422"/>
      <c r="D8" s="421"/>
      <c r="E8" s="422"/>
      <c r="F8" s="422"/>
      <c r="G8" s="426"/>
      <c r="H8" s="423">
        <f t="shared" ref="H8:H26" si="0">ROUND(E8*G8,0)</f>
        <v>0</v>
      </c>
      <c r="I8" s="425"/>
      <c r="J8" s="427"/>
    </row>
    <row r="9" spans="1:21" s="403" customFormat="1" ht="17.25" customHeight="1" x14ac:dyDescent="0.4">
      <c r="A9" s="422"/>
      <c r="B9" s="404" t="s">
        <v>135</v>
      </c>
      <c r="C9" s="422"/>
      <c r="D9" s="421"/>
      <c r="E9" s="422"/>
      <c r="F9" s="422"/>
      <c r="G9" s="423"/>
      <c r="H9" s="423">
        <f t="shared" si="0"/>
        <v>0</v>
      </c>
      <c r="I9" s="425"/>
      <c r="J9" s="427"/>
    </row>
    <row r="10" spans="1:21" s="403" customFormat="1" ht="17.25" customHeight="1" x14ac:dyDescent="0.4">
      <c r="A10" s="422"/>
      <c r="B10" s="404" t="s">
        <v>135</v>
      </c>
      <c r="C10" s="422"/>
      <c r="D10" s="421"/>
      <c r="E10" s="422"/>
      <c r="F10" s="422"/>
      <c r="G10" s="423"/>
      <c r="H10" s="423">
        <f t="shared" si="0"/>
        <v>0</v>
      </c>
      <c r="I10" s="425"/>
      <c r="J10" s="427"/>
    </row>
    <row r="11" spans="1:21" s="403" customFormat="1" ht="17.25" customHeight="1" x14ac:dyDescent="0.4">
      <c r="A11" s="422"/>
      <c r="B11" s="404" t="s">
        <v>135</v>
      </c>
      <c r="C11" s="422"/>
      <c r="D11" s="421"/>
      <c r="E11" s="422"/>
      <c r="F11" s="422"/>
      <c r="G11" s="423"/>
      <c r="H11" s="423">
        <f t="shared" si="0"/>
        <v>0</v>
      </c>
      <c r="I11" s="425"/>
      <c r="J11" s="427"/>
    </row>
    <row r="12" spans="1:21" s="403" customFormat="1" ht="17.25" customHeight="1" x14ac:dyDescent="0.4">
      <c r="A12" s="422"/>
      <c r="B12" s="404" t="s">
        <v>135</v>
      </c>
      <c r="C12" s="422"/>
      <c r="D12" s="421"/>
      <c r="E12" s="422"/>
      <c r="F12" s="422"/>
      <c r="G12" s="423"/>
      <c r="H12" s="423">
        <f t="shared" si="0"/>
        <v>0</v>
      </c>
      <c r="I12" s="425"/>
      <c r="J12" s="427"/>
    </row>
    <row r="13" spans="1:21" s="403" customFormat="1" ht="17.25" customHeight="1" x14ac:dyDescent="0.4">
      <c r="A13" s="422"/>
      <c r="B13" s="404" t="s">
        <v>135</v>
      </c>
      <c r="C13" s="422"/>
      <c r="D13" s="421"/>
      <c r="E13" s="422"/>
      <c r="F13" s="422"/>
      <c r="G13" s="423"/>
      <c r="H13" s="423">
        <f t="shared" si="0"/>
        <v>0</v>
      </c>
      <c r="I13" s="425"/>
      <c r="J13" s="427"/>
    </row>
    <row r="14" spans="1:21" s="403" customFormat="1" ht="17.25" customHeight="1" x14ac:dyDescent="0.4">
      <c r="A14" s="422"/>
      <c r="B14" s="404" t="s">
        <v>135</v>
      </c>
      <c r="C14" s="422"/>
      <c r="D14" s="421"/>
      <c r="E14" s="422"/>
      <c r="F14" s="422"/>
      <c r="G14" s="423"/>
      <c r="H14" s="423">
        <f t="shared" si="0"/>
        <v>0</v>
      </c>
      <c r="I14" s="425"/>
      <c r="J14" s="427"/>
    </row>
    <row r="15" spans="1:21" s="403" customFormat="1" ht="17.25" customHeight="1" x14ac:dyDescent="0.4">
      <c r="A15" s="422"/>
      <c r="B15" s="404" t="s">
        <v>135</v>
      </c>
      <c r="C15" s="422"/>
      <c r="D15" s="421"/>
      <c r="E15" s="422"/>
      <c r="F15" s="422"/>
      <c r="G15" s="423"/>
      <c r="H15" s="423">
        <f t="shared" si="0"/>
        <v>0</v>
      </c>
      <c r="I15" s="425"/>
      <c r="J15" s="427"/>
    </row>
    <row r="16" spans="1:21" s="403" customFormat="1" ht="17.25" customHeight="1" x14ac:dyDescent="0.4">
      <c r="A16" s="422"/>
      <c r="B16" s="404" t="s">
        <v>135</v>
      </c>
      <c r="C16" s="422"/>
      <c r="D16" s="421"/>
      <c r="E16" s="422"/>
      <c r="F16" s="422"/>
      <c r="G16" s="423"/>
      <c r="H16" s="423">
        <f t="shared" si="0"/>
        <v>0</v>
      </c>
      <c r="I16" s="425"/>
      <c r="J16" s="427"/>
    </row>
    <row r="17" spans="1:10" s="403" customFormat="1" ht="17.25" customHeight="1" x14ac:dyDescent="0.4">
      <c r="A17" s="422"/>
      <c r="B17" s="404" t="s">
        <v>135</v>
      </c>
      <c r="C17" s="422"/>
      <c r="D17" s="421"/>
      <c r="E17" s="422"/>
      <c r="F17" s="422"/>
      <c r="G17" s="423"/>
      <c r="H17" s="423">
        <f t="shared" si="0"/>
        <v>0</v>
      </c>
      <c r="I17" s="425"/>
      <c r="J17" s="427"/>
    </row>
    <row r="18" spans="1:10" s="403" customFormat="1" ht="17.25" customHeight="1" x14ac:dyDescent="0.4">
      <c r="A18" s="422"/>
      <c r="B18" s="404" t="s">
        <v>135</v>
      </c>
      <c r="C18" s="422"/>
      <c r="D18" s="421"/>
      <c r="E18" s="422"/>
      <c r="F18" s="422"/>
      <c r="G18" s="423"/>
      <c r="H18" s="423">
        <f t="shared" si="0"/>
        <v>0</v>
      </c>
      <c r="I18" s="425"/>
      <c r="J18" s="427"/>
    </row>
    <row r="19" spans="1:10" s="403" customFormat="1" ht="17.25" customHeight="1" x14ac:dyDescent="0.4">
      <c r="A19" s="422"/>
      <c r="B19" s="404" t="s">
        <v>135</v>
      </c>
      <c r="C19" s="422"/>
      <c r="D19" s="421"/>
      <c r="E19" s="422"/>
      <c r="F19" s="422"/>
      <c r="G19" s="423"/>
      <c r="H19" s="423">
        <f t="shared" si="0"/>
        <v>0</v>
      </c>
      <c r="I19" s="425"/>
      <c r="J19" s="427"/>
    </row>
    <row r="20" spans="1:10" s="403" customFormat="1" ht="17.25" customHeight="1" x14ac:dyDescent="0.4">
      <c r="A20" s="422"/>
      <c r="B20" s="404" t="s">
        <v>135</v>
      </c>
      <c r="C20" s="422"/>
      <c r="D20" s="421"/>
      <c r="E20" s="422"/>
      <c r="F20" s="422"/>
      <c r="G20" s="423"/>
      <c r="H20" s="423">
        <f t="shared" si="0"/>
        <v>0</v>
      </c>
      <c r="I20" s="425"/>
      <c r="J20" s="427"/>
    </row>
    <row r="21" spans="1:10" s="403" customFormat="1" ht="17.25" customHeight="1" x14ac:dyDescent="0.4">
      <c r="A21" s="422"/>
      <c r="B21" s="404" t="s">
        <v>135</v>
      </c>
      <c r="C21" s="422"/>
      <c r="D21" s="421"/>
      <c r="E21" s="422"/>
      <c r="F21" s="422"/>
      <c r="G21" s="423"/>
      <c r="H21" s="423">
        <f t="shared" si="0"/>
        <v>0</v>
      </c>
      <c r="I21" s="425"/>
      <c r="J21" s="427"/>
    </row>
    <row r="22" spans="1:10" s="403" customFormat="1" ht="17.25" customHeight="1" x14ac:dyDescent="0.4">
      <c r="A22" s="422"/>
      <c r="B22" s="404" t="s">
        <v>135</v>
      </c>
      <c r="C22" s="422"/>
      <c r="D22" s="421"/>
      <c r="E22" s="422"/>
      <c r="F22" s="422"/>
      <c r="G22" s="423"/>
      <c r="H22" s="423">
        <f t="shared" si="0"/>
        <v>0</v>
      </c>
      <c r="I22" s="425"/>
      <c r="J22" s="427"/>
    </row>
    <row r="23" spans="1:10" s="403" customFormat="1" ht="17.25" customHeight="1" x14ac:dyDescent="0.4">
      <c r="A23" s="422"/>
      <c r="B23" s="404" t="s">
        <v>135</v>
      </c>
      <c r="C23" s="422"/>
      <c r="D23" s="421"/>
      <c r="E23" s="422"/>
      <c r="F23" s="422"/>
      <c r="G23" s="423"/>
      <c r="H23" s="423">
        <f t="shared" si="0"/>
        <v>0</v>
      </c>
      <c r="I23" s="425"/>
      <c r="J23" s="427"/>
    </row>
    <row r="24" spans="1:10" s="403" customFormat="1" ht="17.25" customHeight="1" x14ac:dyDescent="0.4">
      <c r="A24" s="422"/>
      <c r="B24" s="404" t="s">
        <v>135</v>
      </c>
      <c r="C24" s="422"/>
      <c r="D24" s="421"/>
      <c r="E24" s="422"/>
      <c r="F24" s="422"/>
      <c r="G24" s="423"/>
      <c r="H24" s="423">
        <f t="shared" si="0"/>
        <v>0</v>
      </c>
      <c r="I24" s="425"/>
      <c r="J24" s="427"/>
    </row>
    <row r="25" spans="1:10" s="403" customFormat="1" ht="17.25" customHeight="1" x14ac:dyDescent="0.4">
      <c r="A25" s="422"/>
      <c r="B25" s="404" t="s">
        <v>135</v>
      </c>
      <c r="C25" s="422"/>
      <c r="D25" s="427"/>
      <c r="E25" s="422"/>
      <c r="F25" s="422"/>
      <c r="G25" s="423"/>
      <c r="H25" s="423">
        <f t="shared" si="0"/>
        <v>0</v>
      </c>
      <c r="I25" s="425"/>
      <c r="J25" s="427"/>
    </row>
    <row r="26" spans="1:10" s="403" customFormat="1" ht="17.25" customHeight="1" x14ac:dyDescent="0.4">
      <c r="A26" s="422"/>
      <c r="B26" s="404" t="s">
        <v>135</v>
      </c>
      <c r="C26" s="422"/>
      <c r="D26" s="427"/>
      <c r="E26" s="422"/>
      <c r="F26" s="422"/>
      <c r="G26" s="423"/>
      <c r="H26" s="423">
        <f t="shared" si="0"/>
        <v>0</v>
      </c>
      <c r="I26" s="425"/>
      <c r="J26" s="427"/>
    </row>
    <row r="27" spans="1:10" s="403" customFormat="1" ht="17.25" customHeight="1" x14ac:dyDescent="0.4">
      <c r="A27" s="409"/>
      <c r="B27" s="410" t="s">
        <v>135</v>
      </c>
      <c r="C27" s="409"/>
      <c r="D27" s="411" t="s">
        <v>138</v>
      </c>
      <c r="E27" s="409"/>
      <c r="F27" s="409"/>
      <c r="G27" s="412"/>
      <c r="H27" s="412">
        <f>SUM($H$7:$H$26)</f>
        <v>0</v>
      </c>
      <c r="I27" s="413"/>
      <c r="J27" s="428"/>
    </row>
    <row r="28" spans="1:10" ht="15" customHeight="1" x14ac:dyDescent="0.4">
      <c r="D28" s="384" t="s">
        <v>169</v>
      </c>
      <c r="I28" s="415"/>
    </row>
    <row r="29" spans="1:10" ht="15" customHeight="1" x14ac:dyDescent="0.4">
      <c r="I29" s="388" t="s">
        <v>153</v>
      </c>
      <c r="J29" s="429">
        <f>SUMIF(I7:I27,10%,H7:H27)</f>
        <v>0</v>
      </c>
    </row>
    <row r="30" spans="1:10" ht="15" customHeight="1" x14ac:dyDescent="0.4">
      <c r="I30" s="388" t="s">
        <v>154</v>
      </c>
      <c r="J30" s="429">
        <f>SUMIF(I7:I27,8%,H7:H27)</f>
        <v>0</v>
      </c>
    </row>
    <row r="31" spans="1:10" ht="15" customHeight="1" x14ac:dyDescent="0.4">
      <c r="I31" s="388" t="s">
        <v>84</v>
      </c>
      <c r="J31" s="429">
        <f>SUMIF(I7:I27,"非",H7:H27)</f>
        <v>0</v>
      </c>
    </row>
    <row r="33" spans="10:10" ht="15" customHeight="1" x14ac:dyDescent="0.4">
      <c r="J33" s="417" t="s">
        <v>139</v>
      </c>
    </row>
  </sheetData>
  <sheetProtection sheet="1" formatCells="0" formatColumns="0" formatRows="0" insertColumns="0" insertRows="0" deleteColumns="0" deleteRows="0" sort="0" autoFilter="0"/>
  <mergeCells count="3">
    <mergeCell ref="A4:C4"/>
    <mergeCell ref="H3:I3"/>
    <mergeCell ref="H4:I4"/>
  </mergeCells>
  <phoneticPr fontId="2"/>
  <dataValidations count="2">
    <dataValidation type="list" allowBlank="1" showInputMessage="1" showErrorMessage="1" sqref="K7" xr:uid="{B73250D4-6020-40FD-AFD6-D2CF60E6D93C}">
      <formula1>"10％、8％"</formula1>
    </dataValidation>
    <dataValidation type="list" allowBlank="1" showInputMessage="1" showErrorMessage="1" sqref="I7:I26" xr:uid="{2D5C6BBB-3210-4CFF-BC81-400DE88D9FCD}">
      <formula1>"10%,8%,非"</formula1>
    </dataValidation>
  </dataValidations>
  <printOptions horizontalCentered="1"/>
  <pageMargins left="0.19685039370078741" right="0.19685039370078741" top="0.59055118110236227" bottom="0.15748031496062992" header="0.1574803149606299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2548-CF93-4E0D-8FFC-8C0E82F48BF2}">
  <sheetPr codeName="Sheet16"/>
  <dimension ref="A1:A9"/>
  <sheetViews>
    <sheetView workbookViewId="0">
      <selection activeCell="A2" sqref="A2"/>
    </sheetView>
  </sheetViews>
  <sheetFormatPr defaultRowHeight="18.75" x14ac:dyDescent="0.4"/>
  <sheetData>
    <row r="1" spans="1:1" x14ac:dyDescent="0.4">
      <c r="A1" t="s">
        <v>151</v>
      </c>
    </row>
    <row r="2" spans="1:1" x14ac:dyDescent="0.4">
      <c r="A2" t="s">
        <v>105</v>
      </c>
    </row>
    <row r="3" spans="1:1" x14ac:dyDescent="0.4">
      <c r="A3" t="s">
        <v>98</v>
      </c>
    </row>
    <row r="4" spans="1:1" x14ac:dyDescent="0.4">
      <c r="A4" t="s">
        <v>99</v>
      </c>
    </row>
    <row r="5" spans="1:1" x14ac:dyDescent="0.4">
      <c r="A5" t="s">
        <v>100</v>
      </c>
    </row>
    <row r="6" spans="1:1" x14ac:dyDescent="0.4">
      <c r="A6" t="s">
        <v>101</v>
      </c>
    </row>
    <row r="7" spans="1:1" x14ac:dyDescent="0.4">
      <c r="A7" t="s">
        <v>102</v>
      </c>
    </row>
    <row r="8" spans="1:1" x14ac:dyDescent="0.4">
      <c r="A8" t="s">
        <v>103</v>
      </c>
    </row>
    <row r="9" spans="1:1" x14ac:dyDescent="0.4">
      <c r="A9" t="s">
        <v>104</v>
      </c>
    </row>
  </sheetData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4AC5-5D60-43FD-AD40-A39048C6E58E}">
  <sheetPr>
    <tabColor rgb="FFFFCCFF"/>
  </sheetPr>
  <dimension ref="A1:AI36"/>
  <sheetViews>
    <sheetView showGridLines="0" zoomScaleNormal="100" zoomScaleSheetLayoutView="100" workbookViewId="0">
      <selection sqref="A1:AH3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4">
      <c r="A1" s="534" t="s">
        <v>92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</row>
    <row r="2" spans="1:34" ht="14.85" customHeight="1" x14ac:dyDescent="0.4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739" t="s">
        <v>91</v>
      </c>
      <c r="X6" s="740"/>
      <c r="Y6" s="740"/>
      <c r="Z6" s="741"/>
      <c r="AA6" s="745">
        <v>1234567890123</v>
      </c>
      <c r="AB6" s="745"/>
      <c r="AC6" s="745"/>
      <c r="AD6" s="745"/>
      <c r="AE6" s="745"/>
      <c r="AF6" s="745"/>
      <c r="AG6" s="745"/>
      <c r="AH6" s="746"/>
    </row>
    <row r="7" spans="1:34" ht="14.85" customHeight="1" x14ac:dyDescent="0.15">
      <c r="A7" s="234" t="s">
        <v>60</v>
      </c>
      <c r="B7" s="235"/>
      <c r="C7" s="144"/>
      <c r="D7" s="144"/>
      <c r="E7" s="749" t="s">
        <v>49</v>
      </c>
      <c r="F7" s="749"/>
      <c r="G7" s="749"/>
      <c r="H7" s="749"/>
      <c r="I7" s="749"/>
      <c r="J7" s="749"/>
      <c r="K7" s="749"/>
      <c r="L7" s="750"/>
      <c r="M7" s="2"/>
      <c r="N7" s="122"/>
      <c r="O7" s="130"/>
      <c r="P7" s="130"/>
      <c r="Q7" s="130"/>
      <c r="R7" s="130"/>
      <c r="T7" s="9"/>
      <c r="V7" s="96"/>
      <c r="W7" s="742"/>
      <c r="X7" s="743"/>
      <c r="Y7" s="743"/>
      <c r="Z7" s="744"/>
      <c r="AA7" s="747"/>
      <c r="AB7" s="747"/>
      <c r="AC7" s="747"/>
      <c r="AD7" s="747"/>
      <c r="AE7" s="747"/>
      <c r="AF7" s="747"/>
      <c r="AG7" s="747"/>
      <c r="AH7" s="748"/>
    </row>
    <row r="8" spans="1:34" ht="14.85" customHeight="1" x14ac:dyDescent="0.15">
      <c r="A8" s="80"/>
      <c r="B8" s="131"/>
      <c r="C8" s="81"/>
      <c r="D8" s="81"/>
      <c r="E8" s="751"/>
      <c r="F8" s="751"/>
      <c r="G8" s="751"/>
      <c r="H8" s="751"/>
      <c r="I8" s="751"/>
      <c r="J8" s="751"/>
      <c r="K8" s="751"/>
      <c r="L8" s="752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799" t="s">
        <v>131</v>
      </c>
      <c r="AA10" s="799"/>
      <c r="AB10" s="799"/>
      <c r="AC10" s="799"/>
      <c r="AD10" s="799"/>
      <c r="AE10" s="799"/>
      <c r="AF10" s="799"/>
      <c r="AG10" s="799"/>
      <c r="AH10" s="800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799"/>
      <c r="AA11" s="799"/>
      <c r="AB11" s="799"/>
      <c r="AC11" s="799"/>
      <c r="AD11" s="799"/>
      <c r="AE11" s="799"/>
      <c r="AF11" s="799"/>
      <c r="AG11" s="799"/>
      <c r="AH11" s="800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+$AE$35</f>
        <v>992770200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252"/>
      <c r="B15" s="141"/>
      <c r="C15" s="141"/>
      <c r="D15" s="142"/>
      <c r="E15" s="249"/>
      <c r="F15" s="249"/>
      <c r="G15" s="249"/>
      <c r="H15" s="249"/>
      <c r="I15" s="249"/>
      <c r="J15" s="249"/>
      <c r="K15" s="249"/>
      <c r="L15" s="249"/>
      <c r="M15" s="2"/>
      <c r="N15" s="129"/>
      <c r="P15" s="130"/>
      <c r="Q15" s="130"/>
      <c r="R15" s="130"/>
      <c r="T15" s="130"/>
      <c r="W15" s="156"/>
      <c r="X15" s="9"/>
      <c r="Y15" s="20"/>
      <c r="Z15" s="20"/>
      <c r="AA15" s="20"/>
      <c r="AB15" s="20"/>
      <c r="AE15" s="250"/>
      <c r="AF15" s="250"/>
      <c r="AG15" s="250"/>
      <c r="AH15" s="251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692" t="s">
        <v>81</v>
      </c>
      <c r="AB16" s="693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694"/>
      <c r="AB17" s="695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30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720">
        <v>0.1</v>
      </c>
      <c r="AB18" s="721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22"/>
      <c r="AB19" s="723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30</v>
      </c>
      <c r="C20" s="625" t="s">
        <v>126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766">
        <v>1600000</v>
      </c>
      <c r="T20" s="767"/>
      <c r="U20" s="767"/>
      <c r="V20" s="768"/>
      <c r="W20" s="766">
        <f>+$S20*$O20</f>
        <v>1600000</v>
      </c>
      <c r="X20" s="767"/>
      <c r="Y20" s="767"/>
      <c r="Z20" s="768"/>
      <c r="AA20" s="720">
        <v>0.1</v>
      </c>
      <c r="AB20" s="721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769"/>
      <c r="T21" s="770"/>
      <c r="U21" s="770"/>
      <c r="V21" s="771"/>
      <c r="W21" s="769"/>
      <c r="X21" s="770"/>
      <c r="Y21" s="770"/>
      <c r="Z21" s="771"/>
      <c r="AA21" s="722"/>
      <c r="AB21" s="723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30</v>
      </c>
      <c r="C22" s="625" t="s">
        <v>127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100</v>
      </c>
      <c r="P22" s="588"/>
      <c r="Q22" s="591" t="s">
        <v>128</v>
      </c>
      <c r="R22" s="592"/>
      <c r="S22" s="766">
        <v>9000</v>
      </c>
      <c r="T22" s="767"/>
      <c r="U22" s="767"/>
      <c r="V22" s="768"/>
      <c r="W22" s="766">
        <f>+$S22*$O22</f>
        <v>900000</v>
      </c>
      <c r="X22" s="767"/>
      <c r="Y22" s="767"/>
      <c r="Z22" s="768"/>
      <c r="AA22" s="720">
        <v>0.1</v>
      </c>
      <c r="AB22" s="721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22"/>
      <c r="AB23" s="723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30</v>
      </c>
      <c r="C24" s="625" t="s">
        <v>124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15000</v>
      </c>
      <c r="T24" s="767"/>
      <c r="U24" s="767"/>
      <c r="V24" s="768"/>
      <c r="W24" s="766">
        <f>+$S24*$O24</f>
        <v>15000</v>
      </c>
      <c r="X24" s="767"/>
      <c r="Y24" s="767"/>
      <c r="Z24" s="768"/>
      <c r="AA24" s="720">
        <v>0.08</v>
      </c>
      <c r="AB24" s="721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22"/>
      <c r="AB25" s="723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30</v>
      </c>
      <c r="C26" s="625" t="s">
        <v>125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82</v>
      </c>
      <c r="R26" s="592"/>
      <c r="S26" s="766">
        <v>4000</v>
      </c>
      <c r="T26" s="767"/>
      <c r="U26" s="767"/>
      <c r="V26" s="768"/>
      <c r="W26" s="766">
        <f>+$S26*$O26</f>
        <v>4000</v>
      </c>
      <c r="X26" s="767"/>
      <c r="Y26" s="767"/>
      <c r="Z26" s="768"/>
      <c r="AA26" s="1200" t="s">
        <v>97</v>
      </c>
      <c r="AB26" s="1201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1202"/>
      <c r="AB27" s="1203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/>
      <c r="B28" s="623"/>
      <c r="C28" s="625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/>
      <c r="P28" s="588"/>
      <c r="Q28" s="609"/>
      <c r="R28" s="610"/>
      <c r="S28" s="766"/>
      <c r="T28" s="767"/>
      <c r="U28" s="767"/>
      <c r="V28" s="768"/>
      <c r="W28" s="766">
        <f>+$S28*$O28</f>
        <v>0</v>
      </c>
      <c r="X28" s="767"/>
      <c r="Y28" s="767"/>
      <c r="Z28" s="768"/>
      <c r="AA28" s="710" t="s">
        <v>129</v>
      </c>
      <c r="AB28" s="711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69"/>
      <c r="T29" s="770"/>
      <c r="U29" s="770"/>
      <c r="V29" s="771"/>
      <c r="W29" s="769"/>
      <c r="X29" s="770"/>
      <c r="Y29" s="770"/>
      <c r="Z29" s="771"/>
      <c r="AA29" s="712"/>
      <c r="AB29" s="713"/>
      <c r="AC29" s="788"/>
      <c r="AD29" s="789"/>
      <c r="AE29" s="789"/>
      <c r="AF29" s="789"/>
      <c r="AG29" s="789"/>
      <c r="AH29" s="790"/>
      <c r="AI29" s="242"/>
    </row>
    <row r="30" spans="1:35" s="207" customFormat="1" ht="9.9499999999999993" customHeight="1" x14ac:dyDescent="0.15">
      <c r="A30" s="253"/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5"/>
      <c r="P30" s="255"/>
      <c r="Q30" s="256"/>
      <c r="R30" s="260"/>
      <c r="S30" s="243"/>
      <c r="T30" s="243"/>
      <c r="U30" s="243"/>
      <c r="V30" s="243"/>
      <c r="W30" s="287"/>
      <c r="X30" s="287"/>
      <c r="Y30" s="287"/>
      <c r="Z30" s="287"/>
      <c r="AA30" s="288"/>
      <c r="AB30" s="288"/>
      <c r="AC30" s="289"/>
      <c r="AD30" s="289"/>
      <c r="AE30" s="289"/>
      <c r="AF30" s="289"/>
      <c r="AG30" s="244"/>
      <c r="AH30" s="244"/>
      <c r="AI30" s="242"/>
    </row>
    <row r="31" spans="1:35" ht="20.100000000000001" customHeight="1" x14ac:dyDescent="0.15">
      <c r="A31" s="20"/>
      <c r="B31" s="2"/>
      <c r="C31" s="20"/>
      <c r="D31" s="2"/>
      <c r="E31" s="2"/>
      <c r="F31" s="20"/>
      <c r="G31" s="2"/>
      <c r="H31" s="20"/>
      <c r="I31" s="2"/>
      <c r="J31" s="2"/>
      <c r="K31" s="17"/>
      <c r="L31" s="17"/>
      <c r="M31" s="17"/>
      <c r="N31" s="17"/>
      <c r="O31" s="2"/>
      <c r="P31" s="2"/>
      <c r="Q31" s="2"/>
      <c r="R31" s="2"/>
      <c r="S31" s="1204"/>
      <c r="T31" s="1205"/>
      <c r="U31" s="1205"/>
      <c r="V31" s="1206"/>
      <c r="W31" s="293" t="s">
        <v>80</v>
      </c>
      <c r="X31" s="231"/>
      <c r="Y31" s="231"/>
      <c r="Z31" s="231"/>
      <c r="AA31" s="294" t="s">
        <v>35</v>
      </c>
      <c r="AB31" s="190"/>
      <c r="AC31" s="190"/>
      <c r="AD31" s="295"/>
      <c r="AE31" s="293" t="s">
        <v>87</v>
      </c>
      <c r="AF31" s="231"/>
      <c r="AG31" s="296"/>
      <c r="AH31" s="297"/>
    </row>
    <row r="32" spans="1:35" ht="20.100000000000001" customHeight="1" x14ac:dyDescent="0.15">
      <c r="A32" s="66"/>
      <c r="B32" s="66"/>
      <c r="C32" s="66"/>
      <c r="D32" s="2"/>
      <c r="E32" s="2"/>
      <c r="F32" s="2"/>
      <c r="G32" s="2"/>
      <c r="H32" s="2"/>
      <c r="I32" s="2"/>
      <c r="J32" s="2"/>
      <c r="K32" s="20"/>
      <c r="L32" s="2"/>
      <c r="M32" s="20"/>
      <c r="N32" s="2"/>
      <c r="O32" s="67"/>
      <c r="P32" s="67"/>
      <c r="Q32" s="67"/>
      <c r="R32" s="67"/>
      <c r="S32" s="1213" t="s">
        <v>85</v>
      </c>
      <c r="T32" s="1214"/>
      <c r="U32" s="1214"/>
      <c r="V32" s="1215"/>
      <c r="W32" s="827">
        <f>SUMIF($AA$18:$AB$29,10%,$W$18:$Z$29)</f>
        <v>902500000</v>
      </c>
      <c r="X32" s="828"/>
      <c r="Y32" s="828"/>
      <c r="Z32" s="829"/>
      <c r="AA32" s="827">
        <f>ROUND(SUMIF($AA$18:$AB$29,10%,$W$18:$Z$29)*10%,0)</f>
        <v>90250000</v>
      </c>
      <c r="AB32" s="828"/>
      <c r="AC32" s="828"/>
      <c r="AD32" s="829"/>
      <c r="AE32" s="827">
        <f>+$W$32+$AA$32</f>
        <v>992750000</v>
      </c>
      <c r="AF32" s="828"/>
      <c r="AG32" s="828"/>
      <c r="AH32" s="829"/>
    </row>
    <row r="33" spans="1:34" ht="20.100000000000001" customHeight="1" x14ac:dyDescent="0.15">
      <c r="A33" s="68"/>
      <c r="B33" s="6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1210" t="s">
        <v>86</v>
      </c>
      <c r="T33" s="1211"/>
      <c r="U33" s="1211"/>
      <c r="V33" s="1212"/>
      <c r="W33" s="827">
        <f>SUMIF($AA$18:$AB$29,8%,$W$18:$Z$29)</f>
        <v>15000</v>
      </c>
      <c r="X33" s="828"/>
      <c r="Y33" s="828"/>
      <c r="Z33" s="829"/>
      <c r="AA33" s="827">
        <f>ROUND(SUMIF($AA$18:$AB$29,8%,$W$18:$Z$29)*8%,0)</f>
        <v>1200</v>
      </c>
      <c r="AB33" s="828"/>
      <c r="AC33" s="828"/>
      <c r="AD33" s="829"/>
      <c r="AE33" s="827">
        <f>+$W$33+$AA$33</f>
        <v>16200</v>
      </c>
      <c r="AF33" s="828"/>
      <c r="AG33" s="828"/>
      <c r="AH33" s="829"/>
    </row>
    <row r="34" spans="1:34" ht="20.100000000000001" customHeight="1" thickBot="1" x14ac:dyDescent="0.2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1207" t="s">
        <v>84</v>
      </c>
      <c r="T34" s="1208"/>
      <c r="U34" s="1208"/>
      <c r="V34" s="1209"/>
      <c r="W34" s="923">
        <f>SUMIF($AA$18:$AB$29,"非",$W$18:$Z$29)</f>
        <v>4000</v>
      </c>
      <c r="X34" s="924"/>
      <c r="Y34" s="924"/>
      <c r="Z34" s="925"/>
      <c r="AA34" s="926">
        <v>0</v>
      </c>
      <c r="AB34" s="927"/>
      <c r="AC34" s="927"/>
      <c r="AD34" s="928"/>
      <c r="AE34" s="923">
        <f>+$W$34+$AA$34</f>
        <v>4000</v>
      </c>
      <c r="AF34" s="924"/>
      <c r="AG34" s="924"/>
      <c r="AH34" s="925"/>
    </row>
    <row r="35" spans="1:34" ht="20.100000000000001" customHeight="1" thickBot="1" x14ac:dyDescent="0.2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836" t="s">
        <v>113</v>
      </c>
      <c r="T35" s="837"/>
      <c r="U35" s="837"/>
      <c r="V35" s="838"/>
      <c r="W35" s="839">
        <f>SUM(W32:Z34)</f>
        <v>902519000</v>
      </c>
      <c r="X35" s="840"/>
      <c r="Y35" s="840"/>
      <c r="Z35" s="841"/>
      <c r="AA35" s="839">
        <f>SUM(AA32:AD34)</f>
        <v>90251200</v>
      </c>
      <c r="AB35" s="840"/>
      <c r="AC35" s="840"/>
      <c r="AD35" s="841"/>
      <c r="AE35" s="839">
        <f>SUM(AE32:AH34)</f>
        <v>992770200</v>
      </c>
      <c r="AF35" s="840"/>
      <c r="AG35" s="840"/>
      <c r="AH35" s="842"/>
    </row>
    <row r="36" spans="1:34" ht="15" customHeight="1" x14ac:dyDescent="0.15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246"/>
      <c r="T36" s="246"/>
      <c r="U36" s="246"/>
      <c r="V36" s="246"/>
      <c r="W36" s="248"/>
      <c r="X36" s="248"/>
      <c r="Y36" s="248"/>
      <c r="Z36" s="248"/>
      <c r="AA36" s="248"/>
      <c r="AB36" s="248"/>
      <c r="AC36" s="248"/>
      <c r="AD36" s="778" t="s">
        <v>112</v>
      </c>
      <c r="AE36" s="778"/>
      <c r="AF36" s="778"/>
      <c r="AG36" s="778"/>
      <c r="AH36" s="778"/>
    </row>
  </sheetData>
  <mergeCells count="97">
    <mergeCell ref="AA32:AD32"/>
    <mergeCell ref="AE32:AH32"/>
    <mergeCell ref="AD36:AH36"/>
    <mergeCell ref="S34:V34"/>
    <mergeCell ref="W34:Z34"/>
    <mergeCell ref="AA34:AD34"/>
    <mergeCell ref="AE34:AH34"/>
    <mergeCell ref="S35:V35"/>
    <mergeCell ref="W35:Z35"/>
    <mergeCell ref="AA35:AD35"/>
    <mergeCell ref="AE35:AH35"/>
    <mergeCell ref="S33:V33"/>
    <mergeCell ref="W33:Z33"/>
    <mergeCell ref="AA33:AD33"/>
    <mergeCell ref="AE33:AH33"/>
    <mergeCell ref="S32:V32"/>
    <mergeCell ref="AA28:AB29"/>
    <mergeCell ref="AC28:AH29"/>
    <mergeCell ref="S31:V31"/>
    <mergeCell ref="A28:A29"/>
    <mergeCell ref="B28:B29"/>
    <mergeCell ref="C28:N29"/>
    <mergeCell ref="O28:P29"/>
    <mergeCell ref="Q28:R29"/>
    <mergeCell ref="W32:Z32"/>
    <mergeCell ref="A26:A27"/>
    <mergeCell ref="B26:B27"/>
    <mergeCell ref="C26:N27"/>
    <mergeCell ref="O26:P27"/>
    <mergeCell ref="Q26:R27"/>
    <mergeCell ref="S26:V27"/>
    <mergeCell ref="W26:Z27"/>
    <mergeCell ref="S28:V29"/>
    <mergeCell ref="W28:Z29"/>
    <mergeCell ref="AA26:AB27"/>
    <mergeCell ref="AC26:AH27"/>
    <mergeCell ref="W22:Z23"/>
    <mergeCell ref="AA22:AB23"/>
    <mergeCell ref="AC22:AH23"/>
    <mergeCell ref="S24:V25"/>
    <mergeCell ref="W24:Z25"/>
    <mergeCell ref="S22:V23"/>
    <mergeCell ref="AA24:AB25"/>
    <mergeCell ref="AC24:AH25"/>
    <mergeCell ref="A24:A25"/>
    <mergeCell ref="B24:B25"/>
    <mergeCell ref="C24:N25"/>
    <mergeCell ref="O24:P25"/>
    <mergeCell ref="Q24:R25"/>
    <mergeCell ref="O20:P21"/>
    <mergeCell ref="Q20:R21"/>
    <mergeCell ref="A22:A23"/>
    <mergeCell ref="B22:B23"/>
    <mergeCell ref="C22:N23"/>
    <mergeCell ref="O22:P23"/>
    <mergeCell ref="Q22:R23"/>
    <mergeCell ref="S20:V21"/>
    <mergeCell ref="W20:Z21"/>
    <mergeCell ref="AA20:AB21"/>
    <mergeCell ref="AC20:AH21"/>
    <mergeCell ref="A18:A19"/>
    <mergeCell ref="B18:B19"/>
    <mergeCell ref="C18:N19"/>
    <mergeCell ref="O18:P19"/>
    <mergeCell ref="Q18:R19"/>
    <mergeCell ref="S18:V19"/>
    <mergeCell ref="W18:Z19"/>
    <mergeCell ref="AA18:AB19"/>
    <mergeCell ref="AC18:AH19"/>
    <mergeCell ref="A20:A21"/>
    <mergeCell ref="B20:B21"/>
    <mergeCell ref="C20:N21"/>
    <mergeCell ref="E13:L14"/>
    <mergeCell ref="Y14:AB14"/>
    <mergeCell ref="AE14:AH14"/>
    <mergeCell ref="A16:A17"/>
    <mergeCell ref="B16:B17"/>
    <mergeCell ref="C16:N17"/>
    <mergeCell ref="O16:P17"/>
    <mergeCell ref="Q16:R17"/>
    <mergeCell ref="S16:V17"/>
    <mergeCell ref="W16:Z17"/>
    <mergeCell ref="AA16:AB17"/>
    <mergeCell ref="AC16:AH17"/>
    <mergeCell ref="W6:Z7"/>
    <mergeCell ref="AA6:AH7"/>
    <mergeCell ref="E7:L8"/>
    <mergeCell ref="Z8:AH8"/>
    <mergeCell ref="E9:L10"/>
    <mergeCell ref="Z10:AH11"/>
    <mergeCell ref="A1:AH2"/>
    <mergeCell ref="Z3:AA3"/>
    <mergeCell ref="AC3:AD3"/>
    <mergeCell ref="AF3:AG3"/>
    <mergeCell ref="B4:K5"/>
    <mergeCell ref="W4:Z5"/>
    <mergeCell ref="AA4:AH5"/>
  </mergeCells>
  <phoneticPr fontId="2"/>
  <dataValidations count="2">
    <dataValidation type="list" allowBlank="1" showInputMessage="1" showErrorMessage="1" sqref="AA18:AB29" xr:uid="{5790714F-7319-4FBF-AD3A-FE8CC3DD121A}">
      <formula1>"10%,8%,非,　,"</formula1>
    </dataValidation>
    <dataValidation type="list" allowBlank="1" showInputMessage="1" showErrorMessage="1" sqref="AA30:AB30" xr:uid="{B0A18640-1519-4270-AC9A-78D717659845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8B63640B-972E-4371-A81C-D7B29CDCA1FD}">
          <x14:formula1>
            <xm:f>リスト!$A$2:$A$9</xm:f>
          </x14:formula1>
          <xm:sqref>B4:K5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DE57-A839-4D9D-97B0-A782ACBA298B}">
  <sheetPr>
    <tabColor rgb="FFFFCCFF"/>
  </sheetPr>
  <dimension ref="A1:AI36"/>
  <sheetViews>
    <sheetView view="pageBreakPreview" zoomScaleNormal="100" zoomScaleSheetLayoutView="100" workbookViewId="0">
      <selection sqref="A1:AH3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1" spans="1:34" ht="14.85" customHeight="1" x14ac:dyDescent="0.2"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1099" t="s">
        <v>92</v>
      </c>
      <c r="N1" s="1099"/>
      <c r="O1" s="1099"/>
      <c r="P1" s="1099"/>
      <c r="Q1" s="1099"/>
      <c r="R1" s="1099"/>
      <c r="S1" s="1099"/>
      <c r="T1" s="1099"/>
      <c r="U1" s="1099"/>
      <c r="V1" s="1099"/>
      <c r="W1" s="1101" t="s">
        <v>132</v>
      </c>
      <c r="X1" s="1101"/>
      <c r="Y1" s="1101"/>
      <c r="Z1" s="1101"/>
      <c r="AA1" s="236"/>
      <c r="AB1" s="236"/>
      <c r="AC1" s="236"/>
      <c r="AD1" s="236"/>
      <c r="AE1" s="236"/>
      <c r="AF1" s="236"/>
      <c r="AG1" s="236"/>
      <c r="AH1" s="236"/>
    </row>
    <row r="2" spans="1:34" ht="14.85" customHeight="1" x14ac:dyDescent="0.2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101"/>
      <c r="X2" s="1101"/>
      <c r="Y2" s="1101"/>
      <c r="Z2" s="1101"/>
      <c r="AA2" s="236"/>
      <c r="AB2" s="236"/>
      <c r="AC2" s="236"/>
      <c r="AD2" s="236"/>
      <c r="AE2" s="236"/>
      <c r="AF2" s="236"/>
      <c r="AG2" s="236"/>
      <c r="AH2" s="236"/>
    </row>
    <row r="3" spans="1:34" ht="14.85" customHeight="1" x14ac:dyDescent="0.15">
      <c r="A3" s="160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1"/>
      <c r="X3" s="81" t="s">
        <v>62</v>
      </c>
      <c r="Y3" s="81"/>
      <c r="Z3" s="487">
        <v>5</v>
      </c>
      <c r="AA3" s="487"/>
      <c r="AB3" s="81" t="s">
        <v>63</v>
      </c>
      <c r="AC3" s="487">
        <v>6</v>
      </c>
      <c r="AD3" s="487"/>
      <c r="AE3" s="81" t="s">
        <v>64</v>
      </c>
      <c r="AF3" s="487">
        <v>5</v>
      </c>
      <c r="AG3" s="487"/>
      <c r="AH3" s="81" t="s">
        <v>65</v>
      </c>
    </row>
    <row r="4" spans="1:34" ht="14.85" customHeight="1" x14ac:dyDescent="0.15">
      <c r="A4" s="160"/>
      <c r="B4" s="432" t="s">
        <v>109</v>
      </c>
      <c r="C4" s="432"/>
      <c r="D4" s="432"/>
      <c r="E4" s="432"/>
      <c r="F4" s="432"/>
      <c r="G4" s="432"/>
      <c r="H4" s="432"/>
      <c r="I4" s="432"/>
      <c r="J4" s="432"/>
      <c r="K4" s="432"/>
      <c r="L4" s="2"/>
      <c r="M4" s="2"/>
      <c r="N4" s="2"/>
      <c r="P4" s="9"/>
      <c r="Q4" s="120"/>
      <c r="R4" s="83"/>
      <c r="S4" s="120"/>
      <c r="T4" s="83"/>
      <c r="U4" s="120"/>
      <c r="V4" s="161"/>
      <c r="W4" s="543" t="s">
        <v>88</v>
      </c>
      <c r="X4" s="460"/>
      <c r="Y4" s="460"/>
      <c r="Z4" s="461"/>
      <c r="AA4" s="535" t="s">
        <v>94</v>
      </c>
      <c r="AB4" s="535"/>
      <c r="AC4" s="535"/>
      <c r="AD4" s="535"/>
      <c r="AE4" s="535"/>
      <c r="AF4" s="535"/>
      <c r="AG4" s="535"/>
      <c r="AH4" s="536"/>
    </row>
    <row r="5" spans="1:34" ht="14.85" customHeight="1" thickBot="1" x14ac:dyDescent="0.2">
      <c r="A5" s="180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132" t="s">
        <v>59</v>
      </c>
      <c r="M5" s="2"/>
      <c r="N5" s="2"/>
      <c r="O5" s="9"/>
      <c r="P5" s="9"/>
      <c r="Q5" s="9"/>
      <c r="R5" s="120"/>
      <c r="S5" s="150"/>
      <c r="T5" s="150"/>
      <c r="U5" s="159"/>
      <c r="V5" s="152"/>
      <c r="W5" s="544"/>
      <c r="X5" s="462"/>
      <c r="Y5" s="462"/>
      <c r="Z5" s="463"/>
      <c r="AA5" s="537"/>
      <c r="AB5" s="537"/>
      <c r="AC5" s="537"/>
      <c r="AD5" s="537"/>
      <c r="AE5" s="537"/>
      <c r="AF5" s="537"/>
      <c r="AG5" s="537"/>
      <c r="AH5" s="538"/>
    </row>
    <row r="6" spans="1:34" ht="14.85" customHeight="1" x14ac:dyDescent="0.15">
      <c r="A6" s="130"/>
      <c r="B6" s="130"/>
      <c r="C6" s="130"/>
      <c r="D6" s="130"/>
      <c r="E6" s="130"/>
      <c r="F6" s="120"/>
      <c r="G6" s="120"/>
      <c r="H6" s="120"/>
      <c r="I6" s="2"/>
      <c r="J6" s="2"/>
      <c r="K6" s="137"/>
      <c r="L6" s="137"/>
      <c r="M6" s="2"/>
      <c r="N6" s="122"/>
      <c r="O6" s="122"/>
      <c r="P6" s="122"/>
      <c r="Q6" s="122"/>
      <c r="R6" s="122"/>
      <c r="S6" s="151"/>
      <c r="T6" s="157"/>
      <c r="U6" s="158"/>
      <c r="V6" s="152"/>
      <c r="W6" s="739" t="s">
        <v>91</v>
      </c>
      <c r="X6" s="740"/>
      <c r="Y6" s="740"/>
      <c r="Z6" s="741"/>
      <c r="AA6" s="745">
        <v>1234567890123</v>
      </c>
      <c r="AB6" s="745"/>
      <c r="AC6" s="745"/>
      <c r="AD6" s="745"/>
      <c r="AE6" s="745"/>
      <c r="AF6" s="745"/>
      <c r="AG6" s="745"/>
      <c r="AH6" s="746"/>
    </row>
    <row r="7" spans="1:34" ht="14.85" customHeight="1" x14ac:dyDescent="0.15">
      <c r="A7" s="234" t="s">
        <v>60</v>
      </c>
      <c r="B7" s="235"/>
      <c r="C7" s="144"/>
      <c r="D7" s="144"/>
      <c r="E7" s="749" t="s">
        <v>49</v>
      </c>
      <c r="F7" s="749"/>
      <c r="G7" s="749"/>
      <c r="H7" s="749"/>
      <c r="I7" s="749"/>
      <c r="J7" s="749"/>
      <c r="K7" s="749"/>
      <c r="L7" s="750"/>
      <c r="M7" s="2"/>
      <c r="N7" s="122"/>
      <c r="O7" s="130"/>
      <c r="P7" s="130"/>
      <c r="Q7" s="130"/>
      <c r="R7" s="130"/>
      <c r="T7" s="9"/>
      <c r="V7" s="96"/>
      <c r="W7" s="742"/>
      <c r="X7" s="743"/>
      <c r="Y7" s="743"/>
      <c r="Z7" s="744"/>
      <c r="AA7" s="747"/>
      <c r="AB7" s="747"/>
      <c r="AC7" s="747"/>
      <c r="AD7" s="747"/>
      <c r="AE7" s="747"/>
      <c r="AF7" s="747"/>
      <c r="AG7" s="747"/>
      <c r="AH7" s="748"/>
    </row>
    <row r="8" spans="1:34" ht="14.85" customHeight="1" x14ac:dyDescent="0.15">
      <c r="A8" s="80"/>
      <c r="B8" s="131"/>
      <c r="C8" s="81"/>
      <c r="D8" s="81"/>
      <c r="E8" s="751"/>
      <c r="F8" s="751"/>
      <c r="G8" s="751"/>
      <c r="H8" s="751"/>
      <c r="I8" s="751"/>
      <c r="J8" s="751"/>
      <c r="K8" s="751"/>
      <c r="L8" s="752"/>
      <c r="M8" s="2"/>
      <c r="N8" s="126"/>
      <c r="O8" s="123"/>
      <c r="P8" s="123"/>
      <c r="Q8" s="123"/>
      <c r="R8" s="126"/>
      <c r="S8" s="9"/>
      <c r="T8" s="9"/>
      <c r="U8" s="9"/>
      <c r="V8" s="128"/>
      <c r="W8" s="9" t="s">
        <v>66</v>
      </c>
      <c r="Z8" s="518" t="s">
        <v>68</v>
      </c>
      <c r="AA8" s="518"/>
      <c r="AB8" s="518"/>
      <c r="AC8" s="518"/>
      <c r="AD8" s="518"/>
      <c r="AE8" s="518"/>
      <c r="AF8" s="518"/>
      <c r="AG8" s="518"/>
      <c r="AH8" s="519"/>
    </row>
    <row r="9" spans="1:34" ht="14.85" customHeight="1" x14ac:dyDescent="0.15">
      <c r="A9" s="133" t="s">
        <v>61</v>
      </c>
      <c r="B9" s="148"/>
      <c r="C9" s="148"/>
      <c r="D9" s="148"/>
      <c r="E9" s="460" t="s">
        <v>89</v>
      </c>
      <c r="F9" s="460"/>
      <c r="G9" s="460"/>
      <c r="H9" s="460"/>
      <c r="I9" s="460"/>
      <c r="J9" s="460"/>
      <c r="K9" s="460"/>
      <c r="L9" s="461"/>
      <c r="M9" s="2"/>
      <c r="N9" s="126"/>
      <c r="O9" s="123"/>
      <c r="P9" s="123"/>
      <c r="Q9" s="123"/>
      <c r="R9" s="126"/>
      <c r="S9" s="9"/>
      <c r="T9" s="9"/>
      <c r="U9" s="9"/>
      <c r="V9" s="128"/>
      <c r="W9" s="9"/>
      <c r="Z9" s="9"/>
      <c r="AH9" s="96"/>
    </row>
    <row r="10" spans="1:34" ht="14.85" customHeight="1" x14ac:dyDescent="0.15">
      <c r="A10" s="139"/>
      <c r="B10" s="140"/>
      <c r="C10" s="140"/>
      <c r="D10" s="140"/>
      <c r="E10" s="462"/>
      <c r="F10" s="462"/>
      <c r="G10" s="462"/>
      <c r="H10" s="462"/>
      <c r="I10" s="462"/>
      <c r="J10" s="462"/>
      <c r="K10" s="462"/>
      <c r="L10" s="463"/>
      <c r="M10" s="2"/>
      <c r="N10" s="83"/>
      <c r="V10" s="96"/>
      <c r="W10" s="1" t="s">
        <v>67</v>
      </c>
      <c r="Z10" s="799" t="s">
        <v>131</v>
      </c>
      <c r="AA10" s="799"/>
      <c r="AB10" s="799"/>
      <c r="AC10" s="799"/>
      <c r="AD10" s="799"/>
      <c r="AE10" s="799"/>
      <c r="AF10" s="799"/>
      <c r="AG10" s="799"/>
      <c r="AH10" s="800"/>
    </row>
    <row r="11" spans="1:34" ht="14.85" customHeight="1" x14ac:dyDescent="0.15">
      <c r="A11" s="144"/>
      <c r="M11" s="2"/>
      <c r="N11" s="120"/>
      <c r="O11" s="120"/>
      <c r="P11" s="9"/>
      <c r="Q11" s="9"/>
      <c r="R11" s="9"/>
      <c r="S11" s="9"/>
      <c r="T11" s="9"/>
      <c r="U11" s="9"/>
      <c r="V11" s="162"/>
      <c r="W11" s="2"/>
      <c r="Z11" s="799"/>
      <c r="AA11" s="799"/>
      <c r="AB11" s="799"/>
      <c r="AC11" s="799"/>
      <c r="AD11" s="799"/>
      <c r="AE11" s="799"/>
      <c r="AF11" s="799"/>
      <c r="AG11" s="799"/>
      <c r="AH11" s="800"/>
    </row>
    <row r="12" spans="1:34" ht="14.85" customHeight="1" thickBot="1" x14ac:dyDescent="0.2">
      <c r="A12" s="166"/>
      <c r="B12" s="141"/>
      <c r="C12" s="141"/>
      <c r="D12" s="142"/>
      <c r="E12" s="146"/>
      <c r="F12" s="147"/>
      <c r="G12" s="147"/>
      <c r="H12" s="147"/>
      <c r="I12" s="147"/>
      <c r="J12" s="147"/>
      <c r="K12" s="147"/>
      <c r="L12" s="147"/>
      <c r="M12" s="2"/>
      <c r="N12" s="120"/>
      <c r="P12" s="9"/>
      <c r="Q12" s="9"/>
      <c r="R12" s="9"/>
      <c r="V12" s="96"/>
      <c r="AG12" s="163" t="s">
        <v>70</v>
      </c>
      <c r="AH12" s="96"/>
    </row>
    <row r="13" spans="1:34" ht="14.85" customHeight="1" x14ac:dyDescent="0.15">
      <c r="A13" s="173" t="s">
        <v>75</v>
      </c>
      <c r="B13" s="174"/>
      <c r="C13" s="174"/>
      <c r="D13" s="175"/>
      <c r="E13" s="480">
        <f>+$AE$35</f>
        <v>992110200</v>
      </c>
      <c r="F13" s="481"/>
      <c r="G13" s="481"/>
      <c r="H13" s="481"/>
      <c r="I13" s="481"/>
      <c r="J13" s="481"/>
      <c r="K13" s="481"/>
      <c r="L13" s="482"/>
      <c r="M13" s="2"/>
      <c r="N13" s="129"/>
      <c r="P13" s="130"/>
      <c r="Q13" s="130"/>
      <c r="R13" s="130"/>
      <c r="T13" s="130"/>
      <c r="V13" s="128"/>
      <c r="W13" s="9"/>
      <c r="AH13" s="96"/>
    </row>
    <row r="14" spans="1:34" ht="14.85" customHeight="1" thickBot="1" x14ac:dyDescent="0.2">
      <c r="A14" s="176" t="s">
        <v>74</v>
      </c>
      <c r="B14" s="177"/>
      <c r="C14" s="177"/>
      <c r="D14" s="178"/>
      <c r="E14" s="483"/>
      <c r="F14" s="484"/>
      <c r="G14" s="484"/>
      <c r="H14" s="484"/>
      <c r="I14" s="484"/>
      <c r="J14" s="484"/>
      <c r="K14" s="484"/>
      <c r="L14" s="485"/>
      <c r="M14" s="2"/>
      <c r="N14" s="129"/>
      <c r="P14" s="130"/>
      <c r="Q14" s="130"/>
      <c r="R14" s="130"/>
      <c r="T14" s="130"/>
      <c r="W14" s="80" t="s">
        <v>71</v>
      </c>
      <c r="X14" s="121"/>
      <c r="Y14" s="486" t="s">
        <v>72</v>
      </c>
      <c r="Z14" s="486"/>
      <c r="AA14" s="486"/>
      <c r="AB14" s="486"/>
      <c r="AC14" s="81" t="s">
        <v>73</v>
      </c>
      <c r="AD14" s="81"/>
      <c r="AE14" s="487" t="s">
        <v>95</v>
      </c>
      <c r="AF14" s="487"/>
      <c r="AG14" s="487"/>
      <c r="AH14" s="488"/>
    </row>
    <row r="15" spans="1:34" ht="14.85" customHeight="1" x14ac:dyDescent="0.15">
      <c r="A15" s="252"/>
      <c r="B15" s="141"/>
      <c r="C15" s="141"/>
      <c r="D15" s="142"/>
      <c r="E15" s="249"/>
      <c r="F15" s="249"/>
      <c r="G15" s="249"/>
      <c r="H15" s="249"/>
      <c r="I15" s="249"/>
      <c r="J15" s="249"/>
      <c r="K15" s="249"/>
      <c r="L15" s="249"/>
      <c r="M15" s="2"/>
      <c r="N15" s="129"/>
      <c r="P15" s="130"/>
      <c r="Q15" s="130"/>
      <c r="R15" s="130"/>
      <c r="T15" s="130"/>
      <c r="W15" s="156"/>
      <c r="X15" s="9"/>
      <c r="Y15" s="20"/>
      <c r="Z15" s="20"/>
      <c r="AA15" s="20"/>
      <c r="AB15" s="20"/>
      <c r="AE15" s="250"/>
      <c r="AF15" s="250"/>
      <c r="AG15" s="250"/>
      <c r="AH15" s="251"/>
    </row>
    <row r="16" spans="1:34" s="145" customFormat="1" ht="14.85" customHeight="1" x14ac:dyDescent="0.4">
      <c r="A16" s="725" t="s">
        <v>76</v>
      </c>
      <c r="B16" s="725" t="s">
        <v>65</v>
      </c>
      <c r="C16" s="727" t="s">
        <v>83</v>
      </c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9"/>
      <c r="O16" s="733" t="s">
        <v>77</v>
      </c>
      <c r="P16" s="734"/>
      <c r="Q16" s="733" t="s">
        <v>78</v>
      </c>
      <c r="R16" s="734"/>
      <c r="S16" s="733" t="s">
        <v>79</v>
      </c>
      <c r="T16" s="737"/>
      <c r="U16" s="737"/>
      <c r="V16" s="734"/>
      <c r="W16" s="733" t="s">
        <v>80</v>
      </c>
      <c r="X16" s="737"/>
      <c r="Y16" s="737"/>
      <c r="Z16" s="734"/>
      <c r="AA16" s="733" t="s">
        <v>81</v>
      </c>
      <c r="AB16" s="734"/>
      <c r="AC16" s="733" t="s">
        <v>106</v>
      </c>
      <c r="AD16" s="737"/>
      <c r="AE16" s="737"/>
      <c r="AF16" s="737"/>
      <c r="AG16" s="737"/>
      <c r="AH16" s="734"/>
    </row>
    <row r="17" spans="1:35" s="145" customFormat="1" ht="14.85" customHeight="1" x14ac:dyDescent="0.4">
      <c r="A17" s="726"/>
      <c r="B17" s="726"/>
      <c r="C17" s="730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5"/>
      <c r="P17" s="736"/>
      <c r="Q17" s="735"/>
      <c r="R17" s="736"/>
      <c r="S17" s="735"/>
      <c r="T17" s="738"/>
      <c r="U17" s="738"/>
      <c r="V17" s="736"/>
      <c r="W17" s="735"/>
      <c r="X17" s="738"/>
      <c r="Y17" s="738"/>
      <c r="Z17" s="736"/>
      <c r="AA17" s="735"/>
      <c r="AB17" s="736"/>
      <c r="AC17" s="735"/>
      <c r="AD17" s="738"/>
      <c r="AE17" s="738"/>
      <c r="AF17" s="738"/>
      <c r="AG17" s="738"/>
      <c r="AH17" s="736"/>
    </row>
    <row r="18" spans="1:35" s="207" customFormat="1" ht="14.85" customHeight="1" x14ac:dyDescent="0.15">
      <c r="A18" s="724">
        <v>10</v>
      </c>
      <c r="B18" s="623">
        <v>30</v>
      </c>
      <c r="C18" s="625" t="s">
        <v>108</v>
      </c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587">
        <v>1</v>
      </c>
      <c r="P18" s="588"/>
      <c r="Q18" s="591" t="s">
        <v>82</v>
      </c>
      <c r="R18" s="592"/>
      <c r="S18" s="766">
        <v>900000000</v>
      </c>
      <c r="T18" s="767"/>
      <c r="U18" s="767"/>
      <c r="V18" s="768"/>
      <c r="W18" s="766">
        <f>+$S18*$O18</f>
        <v>900000000</v>
      </c>
      <c r="X18" s="767"/>
      <c r="Y18" s="767"/>
      <c r="Z18" s="768"/>
      <c r="AA18" s="720">
        <v>0.1</v>
      </c>
      <c r="AB18" s="721"/>
      <c r="AC18" s="779"/>
      <c r="AD18" s="780"/>
      <c r="AE18" s="780"/>
      <c r="AF18" s="780"/>
      <c r="AG18" s="780"/>
      <c r="AH18" s="781"/>
      <c r="AI18" s="241"/>
    </row>
    <row r="19" spans="1:35" s="207" customFormat="1" ht="14.85" customHeight="1" x14ac:dyDescent="0.15">
      <c r="A19" s="722"/>
      <c r="B19" s="624"/>
      <c r="C19" s="628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0"/>
      <c r="O19" s="589"/>
      <c r="P19" s="590"/>
      <c r="Q19" s="593"/>
      <c r="R19" s="594"/>
      <c r="S19" s="769"/>
      <c r="T19" s="770"/>
      <c r="U19" s="770"/>
      <c r="V19" s="771"/>
      <c r="W19" s="769"/>
      <c r="X19" s="770"/>
      <c r="Y19" s="770"/>
      <c r="Z19" s="771"/>
      <c r="AA19" s="722"/>
      <c r="AB19" s="723"/>
      <c r="AC19" s="782"/>
      <c r="AD19" s="783"/>
      <c r="AE19" s="783"/>
      <c r="AF19" s="783"/>
      <c r="AG19" s="783"/>
      <c r="AH19" s="784"/>
      <c r="AI19" s="241"/>
    </row>
    <row r="20" spans="1:35" s="207" customFormat="1" ht="14.85" customHeight="1" x14ac:dyDescent="0.15">
      <c r="A20" s="724">
        <v>10</v>
      </c>
      <c r="B20" s="623">
        <v>30</v>
      </c>
      <c r="C20" s="625" t="s">
        <v>126</v>
      </c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7"/>
      <c r="O20" s="587">
        <v>1</v>
      </c>
      <c r="P20" s="588"/>
      <c r="Q20" s="591" t="s">
        <v>82</v>
      </c>
      <c r="R20" s="592"/>
      <c r="S20" s="1216">
        <v>1000000</v>
      </c>
      <c r="T20" s="1217"/>
      <c r="U20" s="1217"/>
      <c r="V20" s="1218"/>
      <c r="W20" s="766">
        <f>+$S20*$O20</f>
        <v>1000000</v>
      </c>
      <c r="X20" s="767"/>
      <c r="Y20" s="767"/>
      <c r="Z20" s="768"/>
      <c r="AA20" s="720">
        <v>0.1</v>
      </c>
      <c r="AB20" s="721"/>
      <c r="AC20" s="779"/>
      <c r="AD20" s="780"/>
      <c r="AE20" s="780"/>
      <c r="AF20" s="780"/>
      <c r="AG20" s="780"/>
      <c r="AH20" s="781"/>
      <c r="AI20" s="241"/>
    </row>
    <row r="21" spans="1:35" s="207" customFormat="1" ht="14.85" customHeight="1" x14ac:dyDescent="0.15">
      <c r="A21" s="722"/>
      <c r="B21" s="624"/>
      <c r="C21" s="628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30"/>
      <c r="O21" s="589"/>
      <c r="P21" s="590"/>
      <c r="Q21" s="593"/>
      <c r="R21" s="594"/>
      <c r="S21" s="1219"/>
      <c r="T21" s="1220"/>
      <c r="U21" s="1220"/>
      <c r="V21" s="1221"/>
      <c r="W21" s="769"/>
      <c r="X21" s="770"/>
      <c r="Y21" s="770"/>
      <c r="Z21" s="771"/>
      <c r="AA21" s="722"/>
      <c r="AB21" s="723"/>
      <c r="AC21" s="782"/>
      <c r="AD21" s="783"/>
      <c r="AE21" s="783"/>
      <c r="AF21" s="783"/>
      <c r="AG21" s="783"/>
      <c r="AH21" s="784"/>
      <c r="AI21" s="241"/>
    </row>
    <row r="22" spans="1:35" s="207" customFormat="1" ht="14.85" customHeight="1" x14ac:dyDescent="0.15">
      <c r="A22" s="724">
        <v>10</v>
      </c>
      <c r="B22" s="623">
        <v>30</v>
      </c>
      <c r="C22" s="625" t="s">
        <v>127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587">
        <v>100</v>
      </c>
      <c r="P22" s="588"/>
      <c r="Q22" s="591" t="s">
        <v>128</v>
      </c>
      <c r="R22" s="592"/>
      <c r="S22" s="766">
        <v>9000</v>
      </c>
      <c r="T22" s="767"/>
      <c r="U22" s="767"/>
      <c r="V22" s="768"/>
      <c r="W22" s="766">
        <f>+$S22*$O22</f>
        <v>900000</v>
      </c>
      <c r="X22" s="767"/>
      <c r="Y22" s="767"/>
      <c r="Z22" s="768"/>
      <c r="AA22" s="720">
        <v>0.1</v>
      </c>
      <c r="AB22" s="721"/>
      <c r="AC22" s="779"/>
      <c r="AD22" s="780"/>
      <c r="AE22" s="780"/>
      <c r="AF22" s="780"/>
      <c r="AG22" s="780"/>
      <c r="AH22" s="781"/>
      <c r="AI22" s="241"/>
    </row>
    <row r="23" spans="1:35" s="207" customFormat="1" ht="14.85" customHeight="1" x14ac:dyDescent="0.15">
      <c r="A23" s="722"/>
      <c r="B23" s="624"/>
      <c r="C23" s="628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0"/>
      <c r="O23" s="589"/>
      <c r="P23" s="590"/>
      <c r="Q23" s="593"/>
      <c r="R23" s="594"/>
      <c r="S23" s="769"/>
      <c r="T23" s="770"/>
      <c r="U23" s="770"/>
      <c r="V23" s="771"/>
      <c r="W23" s="769"/>
      <c r="X23" s="770"/>
      <c r="Y23" s="770"/>
      <c r="Z23" s="771"/>
      <c r="AA23" s="722"/>
      <c r="AB23" s="723"/>
      <c r="AC23" s="782"/>
      <c r="AD23" s="783"/>
      <c r="AE23" s="783"/>
      <c r="AF23" s="783"/>
      <c r="AG23" s="783"/>
      <c r="AH23" s="784"/>
      <c r="AI23" s="241"/>
    </row>
    <row r="24" spans="1:35" s="207" customFormat="1" ht="14.85" customHeight="1" x14ac:dyDescent="0.15">
      <c r="A24" s="623">
        <v>10</v>
      </c>
      <c r="B24" s="623">
        <v>30</v>
      </c>
      <c r="C24" s="625" t="s">
        <v>124</v>
      </c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7"/>
      <c r="O24" s="587">
        <v>1</v>
      </c>
      <c r="P24" s="588"/>
      <c r="Q24" s="591" t="s">
        <v>82</v>
      </c>
      <c r="R24" s="592"/>
      <c r="S24" s="766">
        <v>15000</v>
      </c>
      <c r="T24" s="767"/>
      <c r="U24" s="767"/>
      <c r="V24" s="768"/>
      <c r="W24" s="766">
        <f>+$S24*$O24</f>
        <v>15000</v>
      </c>
      <c r="X24" s="767"/>
      <c r="Y24" s="767"/>
      <c r="Z24" s="768"/>
      <c r="AA24" s="720">
        <v>0.08</v>
      </c>
      <c r="AB24" s="721"/>
      <c r="AC24" s="779"/>
      <c r="AD24" s="780"/>
      <c r="AE24" s="780"/>
      <c r="AF24" s="780"/>
      <c r="AG24" s="780"/>
      <c r="AH24" s="781"/>
      <c r="AI24" s="241"/>
    </row>
    <row r="25" spans="1:35" s="207" customFormat="1" ht="14.85" customHeight="1" x14ac:dyDescent="0.15">
      <c r="A25" s="624"/>
      <c r="B25" s="624"/>
      <c r="C25" s="628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0"/>
      <c r="O25" s="589"/>
      <c r="P25" s="590"/>
      <c r="Q25" s="593"/>
      <c r="R25" s="594"/>
      <c r="S25" s="769"/>
      <c r="T25" s="770"/>
      <c r="U25" s="770"/>
      <c r="V25" s="771"/>
      <c r="W25" s="769"/>
      <c r="X25" s="770"/>
      <c r="Y25" s="770"/>
      <c r="Z25" s="771"/>
      <c r="AA25" s="722"/>
      <c r="AB25" s="723"/>
      <c r="AC25" s="782"/>
      <c r="AD25" s="783"/>
      <c r="AE25" s="783"/>
      <c r="AF25" s="783"/>
      <c r="AG25" s="783"/>
      <c r="AH25" s="784"/>
      <c r="AI25" s="241"/>
    </row>
    <row r="26" spans="1:35" s="207" customFormat="1" ht="14.85" customHeight="1" x14ac:dyDescent="0.15">
      <c r="A26" s="724">
        <v>10</v>
      </c>
      <c r="B26" s="623">
        <v>30</v>
      </c>
      <c r="C26" s="625" t="s">
        <v>125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7"/>
      <c r="O26" s="587">
        <v>1</v>
      </c>
      <c r="P26" s="588"/>
      <c r="Q26" s="591" t="s">
        <v>82</v>
      </c>
      <c r="R26" s="592"/>
      <c r="S26" s="766">
        <v>4000</v>
      </c>
      <c r="T26" s="767"/>
      <c r="U26" s="767"/>
      <c r="V26" s="768"/>
      <c r="W26" s="766">
        <f>+$S26*$O26</f>
        <v>4000</v>
      </c>
      <c r="X26" s="767"/>
      <c r="Y26" s="767"/>
      <c r="Z26" s="768"/>
      <c r="AA26" s="1200" t="s">
        <v>97</v>
      </c>
      <c r="AB26" s="1201"/>
      <c r="AC26" s="779"/>
      <c r="AD26" s="780"/>
      <c r="AE26" s="780"/>
      <c r="AF26" s="780"/>
      <c r="AG26" s="780"/>
      <c r="AH26" s="781"/>
      <c r="AI26" s="241"/>
    </row>
    <row r="27" spans="1:35" s="207" customFormat="1" ht="14.85" customHeight="1" x14ac:dyDescent="0.15">
      <c r="A27" s="722"/>
      <c r="B27" s="624"/>
      <c r="C27" s="628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589"/>
      <c r="P27" s="590"/>
      <c r="Q27" s="593"/>
      <c r="R27" s="594"/>
      <c r="S27" s="769"/>
      <c r="T27" s="770"/>
      <c r="U27" s="770"/>
      <c r="V27" s="771"/>
      <c r="W27" s="769"/>
      <c r="X27" s="770"/>
      <c r="Y27" s="770"/>
      <c r="Z27" s="771"/>
      <c r="AA27" s="1202"/>
      <c r="AB27" s="1203"/>
      <c r="AC27" s="782"/>
      <c r="AD27" s="783"/>
      <c r="AE27" s="783"/>
      <c r="AF27" s="783"/>
      <c r="AG27" s="783"/>
      <c r="AH27" s="784"/>
      <c r="AI27" s="241"/>
    </row>
    <row r="28" spans="1:35" s="207" customFormat="1" ht="14.85" customHeight="1" x14ac:dyDescent="0.15">
      <c r="A28" s="623"/>
      <c r="B28" s="623"/>
      <c r="C28" s="625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7"/>
      <c r="O28" s="587"/>
      <c r="P28" s="588"/>
      <c r="Q28" s="609"/>
      <c r="R28" s="610"/>
      <c r="S28" s="766"/>
      <c r="T28" s="767"/>
      <c r="U28" s="767"/>
      <c r="V28" s="768"/>
      <c r="W28" s="766">
        <f>+$V28*$R28</f>
        <v>0</v>
      </c>
      <c r="X28" s="767"/>
      <c r="Y28" s="767"/>
      <c r="Z28" s="768"/>
      <c r="AA28" s="710"/>
      <c r="AB28" s="711"/>
      <c r="AC28" s="785"/>
      <c r="AD28" s="786"/>
      <c r="AE28" s="786"/>
      <c r="AF28" s="786"/>
      <c r="AG28" s="786"/>
      <c r="AH28" s="787"/>
      <c r="AI28" s="242"/>
    </row>
    <row r="29" spans="1:35" s="207" customFormat="1" ht="14.85" customHeight="1" x14ac:dyDescent="0.15">
      <c r="A29" s="624"/>
      <c r="B29" s="624"/>
      <c r="C29" s="628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0"/>
      <c r="O29" s="589"/>
      <c r="P29" s="590"/>
      <c r="Q29" s="611"/>
      <c r="R29" s="612"/>
      <c r="S29" s="769"/>
      <c r="T29" s="770"/>
      <c r="U29" s="770"/>
      <c r="V29" s="771"/>
      <c r="W29" s="769"/>
      <c r="X29" s="770"/>
      <c r="Y29" s="770"/>
      <c r="Z29" s="771"/>
      <c r="AA29" s="712"/>
      <c r="AB29" s="713"/>
      <c r="AC29" s="788"/>
      <c r="AD29" s="789"/>
      <c r="AE29" s="789"/>
      <c r="AF29" s="789"/>
      <c r="AG29" s="789"/>
      <c r="AH29" s="790"/>
      <c r="AI29" s="242"/>
    </row>
    <row r="30" spans="1:35" s="207" customFormat="1" ht="9.9499999999999993" customHeight="1" x14ac:dyDescent="0.15">
      <c r="A30" s="253"/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5"/>
      <c r="P30" s="255"/>
      <c r="Q30" s="256"/>
      <c r="R30" s="260"/>
      <c r="S30" s="243"/>
      <c r="T30" s="243"/>
      <c r="U30" s="243"/>
      <c r="V30" s="243"/>
      <c r="W30" s="287"/>
      <c r="X30" s="287"/>
      <c r="Y30" s="287"/>
      <c r="Z30" s="287"/>
      <c r="AA30" s="288"/>
      <c r="AB30" s="288"/>
      <c r="AC30" s="289"/>
      <c r="AD30" s="289"/>
      <c r="AE30" s="289"/>
      <c r="AF30" s="289"/>
      <c r="AG30" s="244"/>
      <c r="AH30" s="244"/>
      <c r="AI30" s="242"/>
    </row>
    <row r="31" spans="1:35" ht="20.100000000000001" customHeight="1" x14ac:dyDescent="0.15">
      <c r="A31" s="20"/>
      <c r="B31" s="2"/>
      <c r="C31" s="20"/>
      <c r="D31" s="2"/>
      <c r="E31" s="2"/>
      <c r="F31" s="20"/>
      <c r="G31" s="2"/>
      <c r="H31" s="20"/>
      <c r="I31" s="2"/>
      <c r="J31" s="2"/>
      <c r="K31" s="17"/>
      <c r="L31" s="17"/>
      <c r="M31" s="17"/>
      <c r="N31" s="17"/>
      <c r="O31" s="2"/>
      <c r="P31" s="2"/>
      <c r="Q31" s="2"/>
      <c r="R31" s="2"/>
      <c r="S31" s="818"/>
      <c r="T31" s="929"/>
      <c r="U31" s="929"/>
      <c r="V31" s="930"/>
      <c r="W31" s="290" t="s">
        <v>80</v>
      </c>
      <c r="X31" s="229"/>
      <c r="Y31" s="229"/>
      <c r="Z31" s="229"/>
      <c r="AA31" s="291" t="s">
        <v>35</v>
      </c>
      <c r="AB31" s="231"/>
      <c r="AC31" s="231"/>
      <c r="AD31" s="292"/>
      <c r="AE31" s="290" t="s">
        <v>87</v>
      </c>
      <c r="AF31" s="229"/>
      <c r="AG31" s="228"/>
      <c r="AH31" s="233"/>
    </row>
    <row r="32" spans="1:35" ht="20.100000000000001" customHeight="1" x14ac:dyDescent="0.15">
      <c r="A32" s="66"/>
      <c r="B32" s="66"/>
      <c r="C32" s="66"/>
      <c r="D32" s="2"/>
      <c r="E32" s="2"/>
      <c r="F32" s="2"/>
      <c r="G32" s="2"/>
      <c r="H32" s="2"/>
      <c r="I32" s="2"/>
      <c r="J32" s="2"/>
      <c r="K32" s="20"/>
      <c r="L32" s="2"/>
      <c r="M32" s="20"/>
      <c r="N32" s="2"/>
      <c r="O32" s="67"/>
      <c r="P32" s="67"/>
      <c r="Q32" s="67"/>
      <c r="R32" s="67"/>
      <c r="S32" s="931" t="s">
        <v>85</v>
      </c>
      <c r="T32" s="932"/>
      <c r="U32" s="932"/>
      <c r="V32" s="933"/>
      <c r="W32" s="827">
        <f>SUMIF($AA$18:$AB$29,10%,$W$18:$Z$29)</f>
        <v>901900000</v>
      </c>
      <c r="X32" s="828"/>
      <c r="Y32" s="828"/>
      <c r="Z32" s="829"/>
      <c r="AA32" s="827">
        <f>ROUND(SUMIF($AA$18:$AB$29,10%,$W$18:$Z$29)*10%,0)</f>
        <v>90190000</v>
      </c>
      <c r="AB32" s="828"/>
      <c r="AC32" s="828"/>
      <c r="AD32" s="829"/>
      <c r="AE32" s="827">
        <f>+$W$32+$AA$32</f>
        <v>992090000</v>
      </c>
      <c r="AF32" s="828"/>
      <c r="AG32" s="828"/>
      <c r="AH32" s="829"/>
    </row>
    <row r="33" spans="1:34" ht="20.100000000000001" customHeight="1" x14ac:dyDescent="0.15">
      <c r="A33" s="68"/>
      <c r="B33" s="6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67"/>
      <c r="P33" s="67"/>
      <c r="Q33" s="67"/>
      <c r="R33" s="67"/>
      <c r="S33" s="824" t="s">
        <v>86</v>
      </c>
      <c r="T33" s="825"/>
      <c r="U33" s="825"/>
      <c r="V33" s="826"/>
      <c r="W33" s="827">
        <f>SUMIF($AA$18:$AB$29,8%,$W$18:$Z$29)</f>
        <v>15000</v>
      </c>
      <c r="X33" s="828"/>
      <c r="Y33" s="828"/>
      <c r="Z33" s="829"/>
      <c r="AA33" s="827">
        <f>ROUND(SUMIF($AA$18:$AB$29,8%,$W$18:$Z$29)*8%,0)</f>
        <v>1200</v>
      </c>
      <c r="AB33" s="828"/>
      <c r="AC33" s="828"/>
      <c r="AD33" s="829"/>
      <c r="AE33" s="827">
        <f>+$W$33+$AA$33</f>
        <v>16200</v>
      </c>
      <c r="AF33" s="828"/>
      <c r="AG33" s="828"/>
      <c r="AH33" s="829"/>
    </row>
    <row r="34" spans="1:34" ht="20.100000000000001" customHeight="1" thickBot="1" x14ac:dyDescent="0.2">
      <c r="A34" s="68"/>
      <c r="B34" s="70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920" t="s">
        <v>84</v>
      </c>
      <c r="T34" s="921"/>
      <c r="U34" s="921"/>
      <c r="V34" s="922"/>
      <c r="W34" s="923">
        <f>SUMIF($AA$18:$AB$29,"非",$W$18:$Z$29)</f>
        <v>4000</v>
      </c>
      <c r="X34" s="924"/>
      <c r="Y34" s="924"/>
      <c r="Z34" s="925"/>
      <c r="AA34" s="926">
        <v>0</v>
      </c>
      <c r="AB34" s="927"/>
      <c r="AC34" s="927"/>
      <c r="AD34" s="928"/>
      <c r="AE34" s="923">
        <f>+$W$34+$AA$34</f>
        <v>4000</v>
      </c>
      <c r="AF34" s="924"/>
      <c r="AG34" s="924"/>
      <c r="AH34" s="925"/>
    </row>
    <row r="35" spans="1:34" ht="20.100000000000001" customHeight="1" thickBot="1" x14ac:dyDescent="0.2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836" t="s">
        <v>113</v>
      </c>
      <c r="T35" s="837"/>
      <c r="U35" s="837"/>
      <c r="V35" s="838"/>
      <c r="W35" s="839">
        <f>SUM(W32:Z34)</f>
        <v>901919000</v>
      </c>
      <c r="X35" s="840"/>
      <c r="Y35" s="840"/>
      <c r="Z35" s="841"/>
      <c r="AA35" s="839">
        <f>SUM(AA32:AD34)</f>
        <v>90191200</v>
      </c>
      <c r="AB35" s="840"/>
      <c r="AC35" s="840"/>
      <c r="AD35" s="841"/>
      <c r="AE35" s="839">
        <f>SUM(AE32:AH34)</f>
        <v>992110200</v>
      </c>
      <c r="AF35" s="840"/>
      <c r="AG35" s="840"/>
      <c r="AH35" s="842"/>
    </row>
    <row r="36" spans="1:34" ht="15" customHeight="1" x14ac:dyDescent="0.15">
      <c r="A36" s="68"/>
      <c r="B36" s="6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246"/>
      <c r="T36" s="246"/>
      <c r="U36" s="246"/>
      <c r="V36" s="246"/>
      <c r="W36" s="248"/>
      <c r="X36" s="248"/>
      <c r="Y36" s="248"/>
      <c r="Z36" s="248"/>
      <c r="AA36" s="248"/>
      <c r="AB36" s="248"/>
      <c r="AC36" s="248"/>
      <c r="AD36" s="778" t="s">
        <v>112</v>
      </c>
      <c r="AE36" s="778"/>
      <c r="AF36" s="778"/>
      <c r="AG36" s="778"/>
      <c r="AH36" s="778"/>
    </row>
  </sheetData>
  <mergeCells count="98">
    <mergeCell ref="AC3:AD3"/>
    <mergeCell ref="AF3:AG3"/>
    <mergeCell ref="S16:V17"/>
    <mergeCell ref="W16:Z17"/>
    <mergeCell ref="M1:V2"/>
    <mergeCell ref="W1:Z2"/>
    <mergeCell ref="Z3:AA3"/>
    <mergeCell ref="AA16:AB17"/>
    <mergeCell ref="AC16:AH17"/>
    <mergeCell ref="B4:K5"/>
    <mergeCell ref="W4:Z5"/>
    <mergeCell ref="AA4:AH5"/>
    <mergeCell ref="E13:L14"/>
    <mergeCell ref="Y14:AB14"/>
    <mergeCell ref="AE14:AH14"/>
    <mergeCell ref="W6:Z7"/>
    <mergeCell ref="AA6:AH7"/>
    <mergeCell ref="E7:L8"/>
    <mergeCell ref="Z8:AH8"/>
    <mergeCell ref="E9:L10"/>
    <mergeCell ref="Z10:AH11"/>
    <mergeCell ref="S18:V19"/>
    <mergeCell ref="W18:Z19"/>
    <mergeCell ref="AA18:AB19"/>
    <mergeCell ref="AC18:AH19"/>
    <mergeCell ref="A16:A17"/>
    <mergeCell ref="B16:B17"/>
    <mergeCell ref="C16:N17"/>
    <mergeCell ref="O16:P17"/>
    <mergeCell ref="Q16:R17"/>
    <mergeCell ref="A18:A19"/>
    <mergeCell ref="B18:B19"/>
    <mergeCell ref="C18:N19"/>
    <mergeCell ref="O18:P19"/>
    <mergeCell ref="Q18:R19"/>
    <mergeCell ref="A20:A21"/>
    <mergeCell ref="B20:B21"/>
    <mergeCell ref="C20:N21"/>
    <mergeCell ref="O20:P21"/>
    <mergeCell ref="Q20:R21"/>
    <mergeCell ref="AC20:AH21"/>
    <mergeCell ref="W22:Z23"/>
    <mergeCell ref="AA22:AB23"/>
    <mergeCell ref="AC22:AH23"/>
    <mergeCell ref="S22:V23"/>
    <mergeCell ref="Q24:R25"/>
    <mergeCell ref="S20:V21"/>
    <mergeCell ref="W20:Z21"/>
    <mergeCell ref="AA20:AB21"/>
    <mergeCell ref="AA24:AB25"/>
    <mergeCell ref="A22:A23"/>
    <mergeCell ref="B22:B23"/>
    <mergeCell ref="C22:N23"/>
    <mergeCell ref="O22:P23"/>
    <mergeCell ref="Q22:R23"/>
    <mergeCell ref="AC24:AH25"/>
    <mergeCell ref="A26:A27"/>
    <mergeCell ref="B26:B27"/>
    <mergeCell ref="C26:N27"/>
    <mergeCell ref="O26:P27"/>
    <mergeCell ref="Q26:R27"/>
    <mergeCell ref="S26:V27"/>
    <mergeCell ref="W26:Z27"/>
    <mergeCell ref="AA26:AB27"/>
    <mergeCell ref="AC26:AH27"/>
    <mergeCell ref="S24:V25"/>
    <mergeCell ref="W24:Z25"/>
    <mergeCell ref="A24:A25"/>
    <mergeCell ref="B24:B25"/>
    <mergeCell ref="C24:N25"/>
    <mergeCell ref="O24:P25"/>
    <mergeCell ref="S34:V34"/>
    <mergeCell ref="W34:Z34"/>
    <mergeCell ref="AA34:AD34"/>
    <mergeCell ref="AE34:AH34"/>
    <mergeCell ref="A28:A29"/>
    <mergeCell ref="B28:B29"/>
    <mergeCell ref="C28:N29"/>
    <mergeCell ref="O28:P29"/>
    <mergeCell ref="Q28:R29"/>
    <mergeCell ref="S33:V33"/>
    <mergeCell ref="W33:Z33"/>
    <mergeCell ref="AA33:AD33"/>
    <mergeCell ref="AE33:AH33"/>
    <mergeCell ref="S28:V29"/>
    <mergeCell ref="W28:Z29"/>
    <mergeCell ref="AA28:AB29"/>
    <mergeCell ref="AC28:AH29"/>
    <mergeCell ref="S31:V31"/>
    <mergeCell ref="S32:V32"/>
    <mergeCell ref="W32:Z32"/>
    <mergeCell ref="AA32:AD32"/>
    <mergeCell ref="AE32:AH32"/>
    <mergeCell ref="AD36:AH36"/>
    <mergeCell ref="S35:V35"/>
    <mergeCell ref="W35:Z35"/>
    <mergeCell ref="AA35:AD35"/>
    <mergeCell ref="AE35:AH35"/>
  </mergeCells>
  <phoneticPr fontId="2"/>
  <dataValidations count="3">
    <dataValidation type="list" allowBlank="1" showInputMessage="1" showErrorMessage="1" sqref="AA30:AB30" xr:uid="{D5BFCA3A-4342-4AE4-8BC4-E192BD7FB9B0}">
      <formula1>"10%,8%,非"</formula1>
    </dataValidation>
    <dataValidation type="list" allowBlank="1" showInputMessage="1" showErrorMessage="1" sqref="AA18:AB29" xr:uid="{3F2EE308-C9AC-4B15-986C-2DCD94B86214}">
      <formula1>"10%,8%,非,　,"</formula1>
    </dataValidation>
    <dataValidation type="list" allowBlank="1" showInputMessage="1" showErrorMessage="1" sqref="W1:Z2" xr:uid="{12FBF425-A130-428F-BF94-D29B34F4D60C}">
      <formula1>"　,【修正】"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orientation="landscape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8503A534-CE02-4743-A5F3-8489D8064489}">
          <x14:formula1>
            <xm:f>リスト!$A$2:$A$9</xm:f>
          </x14:formula1>
          <xm:sqref>B4:K5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CD77-72F1-47B4-8CF6-0516A43B51E4}">
  <sheetPr>
    <tabColor rgb="FFFFCCFF"/>
  </sheetPr>
  <dimension ref="A2:AI37"/>
  <sheetViews>
    <sheetView view="pageBreakPreview" topLeftCell="A13" zoomScaleNormal="100" zoomScaleSheetLayoutView="100" workbookViewId="0">
      <selection sqref="A1:AH3"/>
    </sheetView>
  </sheetViews>
  <sheetFormatPr defaultColWidth="3.625" defaultRowHeight="15" customHeight="1" x14ac:dyDescent="0.4"/>
  <cols>
    <col min="1" max="34" width="3.625" style="1" customWidth="1"/>
    <col min="35" max="16384" width="3.625" style="1"/>
  </cols>
  <sheetData>
    <row r="2" spans="1:34" ht="14.85" customHeight="1" x14ac:dyDescent="0.2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099" t="s">
        <v>92</v>
      </c>
      <c r="N2" s="1099"/>
      <c r="O2" s="1099"/>
      <c r="P2" s="1099"/>
      <c r="Q2" s="1099"/>
      <c r="R2" s="1099"/>
      <c r="S2" s="1099"/>
      <c r="T2" s="1099"/>
      <c r="U2" s="1099"/>
      <c r="V2" s="1099"/>
      <c r="W2" s="1100" t="s">
        <v>132</v>
      </c>
      <c r="X2" s="1100"/>
      <c r="Y2" s="1100"/>
      <c r="Z2" s="1100"/>
      <c r="AA2" s="236"/>
      <c r="AB2" s="236"/>
      <c r="AC2" s="236"/>
      <c r="AD2" s="236"/>
      <c r="AE2" s="236"/>
      <c r="AF2" s="236"/>
      <c r="AG2" s="236"/>
      <c r="AH2" s="236"/>
    </row>
    <row r="3" spans="1:34" ht="14.85" customHeight="1" x14ac:dyDescent="0.2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099"/>
      <c r="N3" s="1099"/>
      <c r="O3" s="1099"/>
      <c r="P3" s="1099"/>
      <c r="Q3" s="1099"/>
      <c r="R3" s="1099"/>
      <c r="S3" s="1099"/>
      <c r="T3" s="1099"/>
      <c r="U3" s="1099"/>
      <c r="V3" s="1099"/>
      <c r="W3" s="1100"/>
      <c r="X3" s="1100"/>
      <c r="Y3" s="1100"/>
      <c r="Z3" s="1100"/>
      <c r="AA3" s="236"/>
      <c r="AB3" s="236"/>
      <c r="AC3" s="236"/>
      <c r="AD3" s="236"/>
      <c r="AE3" s="236"/>
      <c r="AF3" s="236"/>
      <c r="AG3" s="236"/>
      <c r="AH3" s="236"/>
    </row>
    <row r="4" spans="1:34" ht="14.85" customHeight="1" x14ac:dyDescent="0.15">
      <c r="A4" s="160" t="s">
        <v>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31"/>
      <c r="X4" s="81" t="s">
        <v>62</v>
      </c>
      <c r="Y4" s="81"/>
      <c r="Z4" s="487">
        <v>5</v>
      </c>
      <c r="AA4" s="487"/>
      <c r="AB4" s="81" t="s">
        <v>63</v>
      </c>
      <c r="AC4" s="487">
        <v>6</v>
      </c>
      <c r="AD4" s="487"/>
      <c r="AE4" s="81" t="s">
        <v>64</v>
      </c>
      <c r="AF4" s="487">
        <v>5</v>
      </c>
      <c r="AG4" s="487"/>
      <c r="AH4" s="81" t="s">
        <v>65</v>
      </c>
    </row>
    <row r="5" spans="1:34" ht="14.85" customHeight="1" x14ac:dyDescent="0.15">
      <c r="A5" s="160"/>
      <c r="B5" s="432" t="s">
        <v>109</v>
      </c>
      <c r="C5" s="432"/>
      <c r="D5" s="432"/>
      <c r="E5" s="432"/>
      <c r="F5" s="432"/>
      <c r="G5" s="432"/>
      <c r="H5" s="432"/>
      <c r="I5" s="432"/>
      <c r="J5" s="432"/>
      <c r="K5" s="432"/>
      <c r="L5" s="2"/>
      <c r="M5" s="2"/>
      <c r="N5" s="2"/>
      <c r="P5" s="9"/>
      <c r="Q5" s="120"/>
      <c r="R5" s="83"/>
      <c r="S5" s="120"/>
      <c r="T5" s="83"/>
      <c r="U5" s="120"/>
      <c r="V5" s="161"/>
      <c r="W5" s="543" t="s">
        <v>88</v>
      </c>
      <c r="X5" s="460"/>
      <c r="Y5" s="460"/>
      <c r="Z5" s="461"/>
      <c r="AA5" s="535" t="s">
        <v>94</v>
      </c>
      <c r="AB5" s="535"/>
      <c r="AC5" s="535"/>
      <c r="AD5" s="535"/>
      <c r="AE5" s="535"/>
      <c r="AF5" s="535"/>
      <c r="AG5" s="535"/>
      <c r="AH5" s="536"/>
    </row>
    <row r="6" spans="1:34" ht="14.85" customHeight="1" thickBot="1" x14ac:dyDescent="0.2">
      <c r="A6" s="180"/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132" t="s">
        <v>59</v>
      </c>
      <c r="M6" s="2"/>
      <c r="N6" s="2"/>
      <c r="O6" s="9"/>
      <c r="P6" s="9"/>
      <c r="Q6" s="9"/>
      <c r="R6" s="120"/>
      <c r="S6" s="150"/>
      <c r="T6" s="150"/>
      <c r="U6" s="159"/>
      <c r="V6" s="152"/>
      <c r="W6" s="544"/>
      <c r="X6" s="462"/>
      <c r="Y6" s="462"/>
      <c r="Z6" s="463"/>
      <c r="AA6" s="537"/>
      <c r="AB6" s="537"/>
      <c r="AC6" s="537"/>
      <c r="AD6" s="537"/>
      <c r="AE6" s="537"/>
      <c r="AF6" s="537"/>
      <c r="AG6" s="537"/>
      <c r="AH6" s="538"/>
    </row>
    <row r="7" spans="1:34" ht="14.85" customHeight="1" x14ac:dyDescent="0.15">
      <c r="A7" s="130"/>
      <c r="B7" s="130"/>
      <c r="C7" s="130"/>
      <c r="D7" s="130"/>
      <c r="E7" s="130"/>
      <c r="F7" s="120"/>
      <c r="G7" s="120"/>
      <c r="H7" s="120"/>
      <c r="I7" s="2"/>
      <c r="J7" s="2"/>
      <c r="K7" s="137"/>
      <c r="L7" s="137"/>
      <c r="M7" s="2"/>
      <c r="N7" s="122"/>
      <c r="O7" s="122"/>
      <c r="P7" s="122"/>
      <c r="Q7" s="122"/>
      <c r="R7" s="122"/>
      <c r="S7" s="151"/>
      <c r="T7" s="157"/>
      <c r="U7" s="158"/>
      <c r="V7" s="152"/>
      <c r="W7" s="739" t="s">
        <v>91</v>
      </c>
      <c r="X7" s="740"/>
      <c r="Y7" s="740"/>
      <c r="Z7" s="741"/>
      <c r="AA7" s="745">
        <v>1234567890123</v>
      </c>
      <c r="AB7" s="745"/>
      <c r="AC7" s="745"/>
      <c r="AD7" s="745"/>
      <c r="AE7" s="745"/>
      <c r="AF7" s="745"/>
      <c r="AG7" s="745"/>
      <c r="AH7" s="746"/>
    </row>
    <row r="8" spans="1:34" ht="14.85" customHeight="1" x14ac:dyDescent="0.15">
      <c r="A8" s="234" t="s">
        <v>60</v>
      </c>
      <c r="B8" s="235"/>
      <c r="C8" s="144"/>
      <c r="D8" s="144"/>
      <c r="E8" s="749" t="s">
        <v>49</v>
      </c>
      <c r="F8" s="749"/>
      <c r="G8" s="749"/>
      <c r="H8" s="749"/>
      <c r="I8" s="749"/>
      <c r="J8" s="749"/>
      <c r="K8" s="749"/>
      <c r="L8" s="750"/>
      <c r="M8" s="2"/>
      <c r="N8" s="122"/>
      <c r="O8" s="130"/>
      <c r="P8" s="130"/>
      <c r="Q8" s="130"/>
      <c r="R8" s="130"/>
      <c r="T8" s="9"/>
      <c r="V8" s="96"/>
      <c r="W8" s="742"/>
      <c r="X8" s="743"/>
      <c r="Y8" s="743"/>
      <c r="Z8" s="744"/>
      <c r="AA8" s="747"/>
      <c r="AB8" s="747"/>
      <c r="AC8" s="747"/>
      <c r="AD8" s="747"/>
      <c r="AE8" s="747"/>
      <c r="AF8" s="747"/>
      <c r="AG8" s="747"/>
      <c r="AH8" s="748"/>
    </row>
    <row r="9" spans="1:34" ht="14.85" customHeight="1" x14ac:dyDescent="0.15">
      <c r="A9" s="80"/>
      <c r="B9" s="131"/>
      <c r="C9" s="81"/>
      <c r="D9" s="81"/>
      <c r="E9" s="751"/>
      <c r="F9" s="751"/>
      <c r="G9" s="751"/>
      <c r="H9" s="751"/>
      <c r="I9" s="751"/>
      <c r="J9" s="751"/>
      <c r="K9" s="751"/>
      <c r="L9" s="752"/>
      <c r="M9" s="2"/>
      <c r="N9" s="126"/>
      <c r="O9" s="123"/>
      <c r="P9" s="123"/>
      <c r="Q9" s="123"/>
      <c r="R9" s="126"/>
      <c r="S9" s="9"/>
      <c r="T9" s="9"/>
      <c r="U9" s="9"/>
      <c r="V9" s="128"/>
      <c r="W9" s="9" t="s">
        <v>66</v>
      </c>
      <c r="Z9" s="518" t="s">
        <v>68</v>
      </c>
      <c r="AA9" s="518"/>
      <c r="AB9" s="518"/>
      <c r="AC9" s="518"/>
      <c r="AD9" s="518"/>
      <c r="AE9" s="518"/>
      <c r="AF9" s="518"/>
      <c r="AG9" s="518"/>
      <c r="AH9" s="519"/>
    </row>
    <row r="10" spans="1:34" ht="14.85" customHeight="1" x14ac:dyDescent="0.15">
      <c r="A10" s="133" t="s">
        <v>61</v>
      </c>
      <c r="B10" s="148"/>
      <c r="C10" s="148"/>
      <c r="D10" s="148"/>
      <c r="E10" s="460" t="s">
        <v>89</v>
      </c>
      <c r="F10" s="460"/>
      <c r="G10" s="460"/>
      <c r="H10" s="460"/>
      <c r="I10" s="460"/>
      <c r="J10" s="460"/>
      <c r="K10" s="460"/>
      <c r="L10" s="461"/>
      <c r="M10" s="2"/>
      <c r="N10" s="126"/>
      <c r="O10" s="123"/>
      <c r="P10" s="123"/>
      <c r="Q10" s="123"/>
      <c r="R10" s="126"/>
      <c r="S10" s="9"/>
      <c r="T10" s="9"/>
      <c r="U10" s="9"/>
      <c r="V10" s="128"/>
      <c r="W10" s="9"/>
      <c r="Z10" s="9"/>
      <c r="AH10" s="96"/>
    </row>
    <row r="11" spans="1:34" ht="14.85" customHeight="1" x14ac:dyDescent="0.15">
      <c r="A11" s="139"/>
      <c r="B11" s="140"/>
      <c r="C11" s="140"/>
      <c r="D11" s="140"/>
      <c r="E11" s="462"/>
      <c r="F11" s="462"/>
      <c r="G11" s="462"/>
      <c r="H11" s="462"/>
      <c r="I11" s="462"/>
      <c r="J11" s="462"/>
      <c r="K11" s="462"/>
      <c r="L11" s="463"/>
      <c r="M11" s="2"/>
      <c r="N11" s="83"/>
      <c r="V11" s="96"/>
      <c r="W11" s="1" t="s">
        <v>67</v>
      </c>
      <c r="Z11" s="799" t="s">
        <v>131</v>
      </c>
      <c r="AA11" s="799"/>
      <c r="AB11" s="799"/>
      <c r="AC11" s="799"/>
      <c r="AD11" s="799"/>
      <c r="AE11" s="799"/>
      <c r="AF11" s="799"/>
      <c r="AG11" s="799"/>
      <c r="AH11" s="800"/>
    </row>
    <row r="12" spans="1:34" ht="14.85" customHeight="1" x14ac:dyDescent="0.15">
      <c r="A12" s="144"/>
      <c r="M12" s="2"/>
      <c r="N12" s="120"/>
      <c r="O12" s="120"/>
      <c r="P12" s="9"/>
      <c r="Q12" s="9"/>
      <c r="R12" s="9"/>
      <c r="S12" s="9"/>
      <c r="T12" s="9"/>
      <c r="U12" s="9"/>
      <c r="V12" s="162"/>
      <c r="W12" s="2"/>
      <c r="Z12" s="799"/>
      <c r="AA12" s="799"/>
      <c r="AB12" s="799"/>
      <c r="AC12" s="799"/>
      <c r="AD12" s="799"/>
      <c r="AE12" s="799"/>
      <c r="AF12" s="799"/>
      <c r="AG12" s="799"/>
      <c r="AH12" s="800"/>
    </row>
    <row r="13" spans="1:34" ht="14.85" customHeight="1" thickBot="1" x14ac:dyDescent="0.2">
      <c r="A13" s="166"/>
      <c r="B13" s="141"/>
      <c r="C13" s="141"/>
      <c r="D13" s="142"/>
      <c r="E13" s="146"/>
      <c r="F13" s="147"/>
      <c r="G13" s="147"/>
      <c r="H13" s="147"/>
      <c r="I13" s="147"/>
      <c r="J13" s="147"/>
      <c r="K13" s="147"/>
      <c r="L13" s="147"/>
      <c r="M13" s="2"/>
      <c r="N13" s="120"/>
      <c r="P13" s="9"/>
      <c r="Q13" s="9"/>
      <c r="R13" s="9"/>
      <c r="V13" s="96"/>
      <c r="AG13" s="163" t="s">
        <v>70</v>
      </c>
      <c r="AH13" s="96"/>
    </row>
    <row r="14" spans="1:34" ht="14.85" customHeight="1" x14ac:dyDescent="0.15">
      <c r="A14" s="173" t="s">
        <v>75</v>
      </c>
      <c r="B14" s="174"/>
      <c r="C14" s="174"/>
      <c r="D14" s="175"/>
      <c r="E14" s="480">
        <f>+$AE$36</f>
        <v>992000000</v>
      </c>
      <c r="F14" s="481"/>
      <c r="G14" s="481"/>
      <c r="H14" s="481"/>
      <c r="I14" s="481"/>
      <c r="J14" s="481"/>
      <c r="K14" s="481"/>
      <c r="L14" s="482"/>
      <c r="M14" s="2"/>
      <c r="N14" s="129"/>
      <c r="P14" s="130"/>
      <c r="Q14" s="130"/>
      <c r="R14" s="130"/>
      <c r="T14" s="130"/>
      <c r="V14" s="128"/>
      <c r="W14" s="9"/>
      <c r="AH14" s="96"/>
    </row>
    <row r="15" spans="1:34" ht="14.85" customHeight="1" thickBot="1" x14ac:dyDescent="0.2">
      <c r="A15" s="176" t="s">
        <v>74</v>
      </c>
      <c r="B15" s="177"/>
      <c r="C15" s="177"/>
      <c r="D15" s="178"/>
      <c r="E15" s="483"/>
      <c r="F15" s="484"/>
      <c r="G15" s="484"/>
      <c r="H15" s="484"/>
      <c r="I15" s="484"/>
      <c r="J15" s="484"/>
      <c r="K15" s="484"/>
      <c r="L15" s="485"/>
      <c r="M15" s="2"/>
      <c r="N15" s="129"/>
      <c r="P15" s="130"/>
      <c r="Q15" s="130"/>
      <c r="R15" s="130"/>
      <c r="T15" s="130"/>
      <c r="W15" s="80" t="s">
        <v>71</v>
      </c>
      <c r="X15" s="121"/>
      <c r="Y15" s="486" t="s">
        <v>72</v>
      </c>
      <c r="Z15" s="486"/>
      <c r="AA15" s="486"/>
      <c r="AB15" s="486"/>
      <c r="AC15" s="81" t="s">
        <v>73</v>
      </c>
      <c r="AD15" s="81"/>
      <c r="AE15" s="487" t="s">
        <v>95</v>
      </c>
      <c r="AF15" s="487"/>
      <c r="AG15" s="487"/>
      <c r="AH15" s="488"/>
    </row>
    <row r="16" spans="1:34" ht="14.85" customHeight="1" x14ac:dyDescent="0.15">
      <c r="A16" s="252"/>
      <c r="B16" s="141"/>
      <c r="C16" s="141"/>
      <c r="D16" s="142"/>
      <c r="E16" s="249"/>
      <c r="F16" s="249"/>
      <c r="G16" s="249"/>
      <c r="H16" s="249"/>
      <c r="I16" s="249"/>
      <c r="J16" s="249"/>
      <c r="K16" s="249"/>
      <c r="L16" s="249"/>
      <c r="M16" s="2"/>
      <c r="N16" s="129"/>
      <c r="P16" s="130"/>
      <c r="Q16" s="130"/>
      <c r="R16" s="130"/>
      <c r="T16" s="130"/>
      <c r="W16" s="156"/>
      <c r="X16" s="9"/>
      <c r="Y16" s="20"/>
      <c r="Z16" s="20"/>
      <c r="AA16" s="20"/>
      <c r="AB16" s="20"/>
      <c r="AE16" s="250"/>
      <c r="AF16" s="250"/>
      <c r="AG16" s="250"/>
      <c r="AH16" s="251"/>
    </row>
    <row r="17" spans="1:35" s="145" customFormat="1" ht="14.85" customHeight="1" x14ac:dyDescent="0.4">
      <c r="A17" s="725" t="s">
        <v>76</v>
      </c>
      <c r="B17" s="725" t="s">
        <v>65</v>
      </c>
      <c r="C17" s="727" t="s">
        <v>83</v>
      </c>
      <c r="D17" s="728"/>
      <c r="E17" s="728"/>
      <c r="F17" s="728"/>
      <c r="G17" s="728"/>
      <c r="H17" s="728"/>
      <c r="I17" s="728"/>
      <c r="J17" s="728"/>
      <c r="K17" s="728"/>
      <c r="L17" s="728"/>
      <c r="M17" s="728"/>
      <c r="N17" s="729"/>
      <c r="O17" s="733" t="s">
        <v>77</v>
      </c>
      <c r="P17" s="734"/>
      <c r="Q17" s="733" t="s">
        <v>78</v>
      </c>
      <c r="R17" s="734"/>
      <c r="S17" s="733" t="s">
        <v>79</v>
      </c>
      <c r="T17" s="737"/>
      <c r="U17" s="737"/>
      <c r="V17" s="734"/>
      <c r="W17" s="733" t="s">
        <v>80</v>
      </c>
      <c r="X17" s="737"/>
      <c r="Y17" s="737"/>
      <c r="Z17" s="734"/>
      <c r="AA17" s="733" t="s">
        <v>81</v>
      </c>
      <c r="AB17" s="734"/>
      <c r="AC17" s="733" t="s">
        <v>106</v>
      </c>
      <c r="AD17" s="737"/>
      <c r="AE17" s="737"/>
      <c r="AF17" s="737"/>
      <c r="AG17" s="737"/>
      <c r="AH17" s="734"/>
    </row>
    <row r="18" spans="1:35" s="145" customFormat="1" ht="14.85" customHeight="1" x14ac:dyDescent="0.4">
      <c r="A18" s="726"/>
      <c r="B18" s="726"/>
      <c r="C18" s="730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2"/>
      <c r="O18" s="735"/>
      <c r="P18" s="736"/>
      <c r="Q18" s="735"/>
      <c r="R18" s="736"/>
      <c r="S18" s="735"/>
      <c r="T18" s="738"/>
      <c r="U18" s="738"/>
      <c r="V18" s="736"/>
      <c r="W18" s="735"/>
      <c r="X18" s="738"/>
      <c r="Y18" s="738"/>
      <c r="Z18" s="736"/>
      <c r="AA18" s="735"/>
      <c r="AB18" s="736"/>
      <c r="AC18" s="735"/>
      <c r="AD18" s="738"/>
      <c r="AE18" s="738"/>
      <c r="AF18" s="738"/>
      <c r="AG18" s="738"/>
      <c r="AH18" s="736"/>
    </row>
    <row r="19" spans="1:35" s="207" customFormat="1" ht="14.85" customHeight="1" x14ac:dyDescent="0.15">
      <c r="A19" s="724">
        <v>10</v>
      </c>
      <c r="B19" s="623">
        <v>30</v>
      </c>
      <c r="C19" s="625" t="s">
        <v>108</v>
      </c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7"/>
      <c r="O19" s="587">
        <v>1</v>
      </c>
      <c r="P19" s="588"/>
      <c r="Q19" s="591" t="s">
        <v>82</v>
      </c>
      <c r="R19" s="592"/>
      <c r="S19" s="766">
        <v>900000000</v>
      </c>
      <c r="T19" s="767"/>
      <c r="U19" s="767"/>
      <c r="V19" s="768"/>
      <c r="W19" s="1222">
        <f>+$S19*$O19</f>
        <v>900000000</v>
      </c>
      <c r="X19" s="1223"/>
      <c r="Y19" s="1223"/>
      <c r="Z19" s="1224"/>
      <c r="AA19" s="720">
        <v>0.1</v>
      </c>
      <c r="AB19" s="721"/>
      <c r="AC19" s="779"/>
      <c r="AD19" s="780"/>
      <c r="AE19" s="780"/>
      <c r="AF19" s="780"/>
      <c r="AG19" s="780"/>
      <c r="AH19" s="781"/>
      <c r="AI19" s="241"/>
    </row>
    <row r="20" spans="1:35" s="207" customFormat="1" ht="14.85" customHeight="1" x14ac:dyDescent="0.15">
      <c r="A20" s="722"/>
      <c r="B20" s="624"/>
      <c r="C20" s="628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30"/>
      <c r="O20" s="589"/>
      <c r="P20" s="590"/>
      <c r="Q20" s="593"/>
      <c r="R20" s="594"/>
      <c r="S20" s="769"/>
      <c r="T20" s="770"/>
      <c r="U20" s="770"/>
      <c r="V20" s="771"/>
      <c r="W20" s="1225"/>
      <c r="X20" s="1226"/>
      <c r="Y20" s="1226"/>
      <c r="Z20" s="1227"/>
      <c r="AA20" s="722"/>
      <c r="AB20" s="723"/>
      <c r="AC20" s="782"/>
      <c r="AD20" s="783"/>
      <c r="AE20" s="783"/>
      <c r="AF20" s="783"/>
      <c r="AG20" s="783"/>
      <c r="AH20" s="784"/>
      <c r="AI20" s="241"/>
    </row>
    <row r="21" spans="1:35" s="207" customFormat="1" ht="14.85" customHeight="1" x14ac:dyDescent="0.15">
      <c r="A21" s="724">
        <v>10</v>
      </c>
      <c r="B21" s="623">
        <v>30</v>
      </c>
      <c r="C21" s="625" t="s">
        <v>126</v>
      </c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587">
        <v>1</v>
      </c>
      <c r="P21" s="588"/>
      <c r="Q21" s="591" t="s">
        <v>82</v>
      </c>
      <c r="R21" s="592"/>
      <c r="S21" s="766">
        <v>1600000</v>
      </c>
      <c r="T21" s="767"/>
      <c r="U21" s="767"/>
      <c r="V21" s="768"/>
      <c r="W21" s="1222">
        <f>+$S21*$O21</f>
        <v>1600000</v>
      </c>
      <c r="X21" s="1223"/>
      <c r="Y21" s="1223"/>
      <c r="Z21" s="1224"/>
      <c r="AA21" s="720">
        <v>0.1</v>
      </c>
      <c r="AB21" s="721"/>
      <c r="AC21" s="779"/>
      <c r="AD21" s="780"/>
      <c r="AE21" s="780"/>
      <c r="AF21" s="780"/>
      <c r="AG21" s="780"/>
      <c r="AH21" s="781"/>
      <c r="AI21" s="241"/>
    </row>
    <row r="22" spans="1:35" s="207" customFormat="1" ht="14.85" customHeight="1" x14ac:dyDescent="0.15">
      <c r="A22" s="722"/>
      <c r="B22" s="624"/>
      <c r="C22" s="628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30"/>
      <c r="O22" s="589"/>
      <c r="P22" s="590"/>
      <c r="Q22" s="593"/>
      <c r="R22" s="594"/>
      <c r="S22" s="769"/>
      <c r="T22" s="770"/>
      <c r="U22" s="770"/>
      <c r="V22" s="771"/>
      <c r="W22" s="1225"/>
      <c r="X22" s="1226"/>
      <c r="Y22" s="1226"/>
      <c r="Z22" s="1227"/>
      <c r="AA22" s="722"/>
      <c r="AB22" s="723"/>
      <c r="AC22" s="782"/>
      <c r="AD22" s="783"/>
      <c r="AE22" s="783"/>
      <c r="AF22" s="783"/>
      <c r="AG22" s="783"/>
      <c r="AH22" s="784"/>
      <c r="AI22" s="241"/>
    </row>
    <row r="23" spans="1:35" s="207" customFormat="1" ht="14.85" customHeight="1" x14ac:dyDescent="0.15">
      <c r="A23" s="724">
        <v>10</v>
      </c>
      <c r="B23" s="623">
        <v>30</v>
      </c>
      <c r="C23" s="625" t="s">
        <v>127</v>
      </c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7"/>
      <c r="O23" s="587">
        <v>100</v>
      </c>
      <c r="P23" s="588"/>
      <c r="Q23" s="591" t="s">
        <v>128</v>
      </c>
      <c r="R23" s="592"/>
      <c r="S23" s="766">
        <v>9000</v>
      </c>
      <c r="T23" s="767"/>
      <c r="U23" s="767"/>
      <c r="V23" s="768"/>
      <c r="W23" s="1222">
        <f>+$S23*$O23</f>
        <v>900000</v>
      </c>
      <c r="X23" s="1223"/>
      <c r="Y23" s="1223"/>
      <c r="Z23" s="1224"/>
      <c r="AA23" s="720">
        <v>0.1</v>
      </c>
      <c r="AB23" s="721"/>
      <c r="AC23" s="779"/>
      <c r="AD23" s="780"/>
      <c r="AE23" s="780"/>
      <c r="AF23" s="780"/>
      <c r="AG23" s="780"/>
      <c r="AH23" s="781"/>
      <c r="AI23" s="241"/>
    </row>
    <row r="24" spans="1:35" s="207" customFormat="1" ht="14.85" customHeight="1" x14ac:dyDescent="0.15">
      <c r="A24" s="722"/>
      <c r="B24" s="624"/>
      <c r="C24" s="628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30"/>
      <c r="O24" s="589"/>
      <c r="P24" s="590"/>
      <c r="Q24" s="593"/>
      <c r="R24" s="594"/>
      <c r="S24" s="769"/>
      <c r="T24" s="770"/>
      <c r="U24" s="770"/>
      <c r="V24" s="771"/>
      <c r="W24" s="1225"/>
      <c r="X24" s="1226"/>
      <c r="Y24" s="1226"/>
      <c r="Z24" s="1227"/>
      <c r="AA24" s="722"/>
      <c r="AB24" s="723"/>
      <c r="AC24" s="782"/>
      <c r="AD24" s="783"/>
      <c r="AE24" s="783"/>
      <c r="AF24" s="783"/>
      <c r="AG24" s="783"/>
      <c r="AH24" s="784"/>
      <c r="AI24" s="241"/>
    </row>
    <row r="25" spans="1:35" s="207" customFormat="1" ht="14.85" customHeight="1" x14ac:dyDescent="0.15">
      <c r="A25" s="623">
        <v>10</v>
      </c>
      <c r="B25" s="623">
        <v>30</v>
      </c>
      <c r="C25" s="625" t="s">
        <v>124</v>
      </c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7"/>
      <c r="O25" s="587">
        <v>1</v>
      </c>
      <c r="P25" s="588"/>
      <c r="Q25" s="591" t="s">
        <v>82</v>
      </c>
      <c r="R25" s="592"/>
      <c r="S25" s="766">
        <v>15000</v>
      </c>
      <c r="T25" s="767"/>
      <c r="U25" s="767"/>
      <c r="V25" s="768"/>
      <c r="W25" s="1222">
        <f>+$S25*$O25</f>
        <v>15000</v>
      </c>
      <c r="X25" s="1223"/>
      <c r="Y25" s="1223"/>
      <c r="Z25" s="1224"/>
      <c r="AA25" s="720">
        <v>0.08</v>
      </c>
      <c r="AB25" s="721"/>
      <c r="AC25" s="779"/>
      <c r="AD25" s="780"/>
      <c r="AE25" s="780"/>
      <c r="AF25" s="780"/>
      <c r="AG25" s="780"/>
      <c r="AH25" s="781"/>
      <c r="AI25" s="241"/>
    </row>
    <row r="26" spans="1:35" s="207" customFormat="1" ht="14.85" customHeight="1" x14ac:dyDescent="0.15">
      <c r="A26" s="624"/>
      <c r="B26" s="624"/>
      <c r="C26" s="628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589"/>
      <c r="P26" s="590"/>
      <c r="Q26" s="593"/>
      <c r="R26" s="594"/>
      <c r="S26" s="769"/>
      <c r="T26" s="770"/>
      <c r="U26" s="770"/>
      <c r="V26" s="771"/>
      <c r="W26" s="1225"/>
      <c r="X26" s="1226"/>
      <c r="Y26" s="1226"/>
      <c r="Z26" s="1227"/>
      <c r="AA26" s="722"/>
      <c r="AB26" s="723"/>
      <c r="AC26" s="782"/>
      <c r="AD26" s="783"/>
      <c r="AE26" s="783"/>
      <c r="AF26" s="783"/>
      <c r="AG26" s="783"/>
      <c r="AH26" s="784"/>
      <c r="AI26" s="241"/>
    </row>
    <row r="27" spans="1:35" s="207" customFormat="1" ht="14.85" customHeight="1" x14ac:dyDescent="0.15">
      <c r="A27" s="724">
        <v>10</v>
      </c>
      <c r="B27" s="623">
        <v>30</v>
      </c>
      <c r="C27" s="625" t="s">
        <v>125</v>
      </c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7"/>
      <c r="O27" s="587">
        <v>1</v>
      </c>
      <c r="P27" s="588"/>
      <c r="Q27" s="591" t="s">
        <v>82</v>
      </c>
      <c r="R27" s="592"/>
      <c r="S27" s="766">
        <v>4000</v>
      </c>
      <c r="T27" s="767"/>
      <c r="U27" s="767"/>
      <c r="V27" s="768"/>
      <c r="W27" s="1222">
        <f>+$S27*$O27</f>
        <v>4000</v>
      </c>
      <c r="X27" s="1223"/>
      <c r="Y27" s="1223"/>
      <c r="Z27" s="1224"/>
      <c r="AA27" s="1200" t="s">
        <v>97</v>
      </c>
      <c r="AB27" s="1201"/>
      <c r="AC27" s="779"/>
      <c r="AD27" s="780"/>
      <c r="AE27" s="780"/>
      <c r="AF27" s="780"/>
      <c r="AG27" s="780"/>
      <c r="AH27" s="781"/>
      <c r="AI27" s="241"/>
    </row>
    <row r="28" spans="1:35" s="207" customFormat="1" ht="14.85" customHeight="1" x14ac:dyDescent="0.15">
      <c r="A28" s="722"/>
      <c r="B28" s="624"/>
      <c r="C28" s="628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30"/>
      <c r="O28" s="589"/>
      <c r="P28" s="590"/>
      <c r="Q28" s="593"/>
      <c r="R28" s="594"/>
      <c r="S28" s="769"/>
      <c r="T28" s="770"/>
      <c r="U28" s="770"/>
      <c r="V28" s="771"/>
      <c r="W28" s="1225"/>
      <c r="X28" s="1226"/>
      <c r="Y28" s="1226"/>
      <c r="Z28" s="1227"/>
      <c r="AA28" s="1202"/>
      <c r="AB28" s="1203"/>
      <c r="AC28" s="782"/>
      <c r="AD28" s="783"/>
      <c r="AE28" s="783"/>
      <c r="AF28" s="783"/>
      <c r="AG28" s="783"/>
      <c r="AH28" s="784"/>
      <c r="AI28" s="241"/>
    </row>
    <row r="29" spans="1:35" s="207" customFormat="1" ht="14.85" customHeight="1" x14ac:dyDescent="0.15">
      <c r="A29" s="623">
        <v>10</v>
      </c>
      <c r="B29" s="623">
        <v>30</v>
      </c>
      <c r="C29" s="625" t="s">
        <v>133</v>
      </c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7"/>
      <c r="O29" s="587"/>
      <c r="P29" s="588"/>
      <c r="Q29" s="609"/>
      <c r="R29" s="610"/>
      <c r="S29" s="766"/>
      <c r="T29" s="767"/>
      <c r="U29" s="767"/>
      <c r="V29" s="768"/>
      <c r="W29" s="1222">
        <v>-700182</v>
      </c>
      <c r="X29" s="1223"/>
      <c r="Y29" s="1223"/>
      <c r="Z29" s="1224"/>
      <c r="AA29" s="710">
        <v>0.1</v>
      </c>
      <c r="AB29" s="711"/>
      <c r="AC29" s="785"/>
      <c r="AD29" s="786"/>
      <c r="AE29" s="786"/>
      <c r="AF29" s="786"/>
      <c r="AG29" s="786"/>
      <c r="AH29" s="787"/>
      <c r="AI29" s="242"/>
    </row>
    <row r="30" spans="1:35" s="207" customFormat="1" ht="14.85" customHeight="1" x14ac:dyDescent="0.15">
      <c r="A30" s="624"/>
      <c r="B30" s="624"/>
      <c r="C30" s="628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30"/>
      <c r="O30" s="589"/>
      <c r="P30" s="590"/>
      <c r="Q30" s="611"/>
      <c r="R30" s="612"/>
      <c r="S30" s="769"/>
      <c r="T30" s="770"/>
      <c r="U30" s="770"/>
      <c r="V30" s="771"/>
      <c r="W30" s="1225"/>
      <c r="X30" s="1226"/>
      <c r="Y30" s="1226"/>
      <c r="Z30" s="1227"/>
      <c r="AA30" s="712"/>
      <c r="AB30" s="713"/>
      <c r="AC30" s="788"/>
      <c r="AD30" s="789"/>
      <c r="AE30" s="789"/>
      <c r="AF30" s="789"/>
      <c r="AG30" s="789"/>
      <c r="AH30" s="790"/>
      <c r="AI30" s="242"/>
    </row>
    <row r="31" spans="1:35" s="207" customFormat="1" ht="9.9499999999999993" customHeight="1" x14ac:dyDescent="0.15">
      <c r="A31" s="253"/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5"/>
      <c r="P31" s="255"/>
      <c r="Q31" s="256"/>
      <c r="R31" s="260"/>
      <c r="S31" s="243"/>
      <c r="T31" s="243"/>
      <c r="U31" s="243"/>
      <c r="V31" s="243"/>
      <c r="W31" s="287"/>
      <c r="X31" s="287"/>
      <c r="Y31" s="287"/>
      <c r="Z31" s="287"/>
      <c r="AA31" s="288"/>
      <c r="AB31" s="288"/>
      <c r="AC31" s="289"/>
      <c r="AD31" s="289"/>
      <c r="AE31" s="289"/>
      <c r="AF31" s="289"/>
      <c r="AG31" s="244"/>
      <c r="AH31" s="244"/>
      <c r="AI31" s="242"/>
    </row>
    <row r="32" spans="1:35" ht="20.100000000000001" customHeight="1" x14ac:dyDescent="0.15">
      <c r="A32" s="20"/>
      <c r="B32" s="2"/>
      <c r="C32" s="20"/>
      <c r="D32" s="2"/>
      <c r="E32" s="2"/>
      <c r="F32" s="20"/>
      <c r="G32" s="2"/>
      <c r="H32" s="20"/>
      <c r="I32" s="2"/>
      <c r="J32" s="2"/>
      <c r="K32" s="17"/>
      <c r="L32" s="17"/>
      <c r="M32" s="17"/>
      <c r="N32" s="17"/>
      <c r="O32" s="2"/>
      <c r="P32" s="2"/>
      <c r="Q32" s="2"/>
      <c r="R32" s="2"/>
      <c r="S32" s="818"/>
      <c r="T32" s="929"/>
      <c r="U32" s="929"/>
      <c r="V32" s="930"/>
      <c r="W32" s="290" t="s">
        <v>80</v>
      </c>
      <c r="X32" s="229"/>
      <c r="Y32" s="229"/>
      <c r="Z32" s="229"/>
      <c r="AA32" s="291" t="s">
        <v>35</v>
      </c>
      <c r="AB32" s="231"/>
      <c r="AC32" s="231"/>
      <c r="AD32" s="292"/>
      <c r="AE32" s="290" t="s">
        <v>87</v>
      </c>
      <c r="AF32" s="229"/>
      <c r="AG32" s="228"/>
      <c r="AH32" s="233"/>
    </row>
    <row r="33" spans="1:34" ht="20.100000000000001" customHeight="1" x14ac:dyDescent="0.15">
      <c r="A33" s="66"/>
      <c r="B33" s="66"/>
      <c r="C33" s="66"/>
      <c r="D33" s="2"/>
      <c r="E33" s="2"/>
      <c r="F33" s="2"/>
      <c r="G33" s="2"/>
      <c r="H33" s="2"/>
      <c r="I33" s="2"/>
      <c r="J33" s="2"/>
      <c r="K33" s="20"/>
      <c r="L33" s="2"/>
      <c r="M33" s="20"/>
      <c r="N33" s="2"/>
      <c r="O33" s="67"/>
      <c r="P33" s="67"/>
      <c r="Q33" s="67"/>
      <c r="R33" s="67"/>
      <c r="S33" s="931" t="s">
        <v>85</v>
      </c>
      <c r="T33" s="932"/>
      <c r="U33" s="932"/>
      <c r="V33" s="933"/>
      <c r="W33" s="827">
        <f>SUMIF($AA$19:$AB$30,10%,$W$19:$Z$30)</f>
        <v>901799818</v>
      </c>
      <c r="X33" s="828"/>
      <c r="Y33" s="828"/>
      <c r="Z33" s="829"/>
      <c r="AA33" s="827">
        <f>ROUND(SUMIF($AA$19:$AB$30,10%,$W$19:$Z$30)*10%,0)</f>
        <v>90179982</v>
      </c>
      <c r="AB33" s="828"/>
      <c r="AC33" s="828"/>
      <c r="AD33" s="829"/>
      <c r="AE33" s="827">
        <f>+$W$33+$AA$33</f>
        <v>991979800</v>
      </c>
      <c r="AF33" s="828"/>
      <c r="AG33" s="828"/>
      <c r="AH33" s="829"/>
    </row>
    <row r="34" spans="1:34" ht="20.100000000000001" customHeight="1" x14ac:dyDescent="0.15">
      <c r="A34" s="68"/>
      <c r="B34" s="6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67"/>
      <c r="P34" s="67"/>
      <c r="Q34" s="67"/>
      <c r="R34" s="67"/>
      <c r="S34" s="824" t="s">
        <v>86</v>
      </c>
      <c r="T34" s="825"/>
      <c r="U34" s="825"/>
      <c r="V34" s="826"/>
      <c r="W34" s="827">
        <f>SUMIF($AA$19:$AB$30,8%,$W$19:$Z$30)</f>
        <v>15000</v>
      </c>
      <c r="X34" s="828"/>
      <c r="Y34" s="828"/>
      <c r="Z34" s="829"/>
      <c r="AA34" s="827">
        <f>ROUND(SUMIF($AA$19:$AB$30,8%,$W$19:$Z$30)*8%,0)</f>
        <v>1200</v>
      </c>
      <c r="AB34" s="828"/>
      <c r="AC34" s="828"/>
      <c r="AD34" s="829"/>
      <c r="AE34" s="827">
        <f>+$W$34+$AA$34</f>
        <v>16200</v>
      </c>
      <c r="AF34" s="828"/>
      <c r="AG34" s="828"/>
      <c r="AH34" s="829"/>
    </row>
    <row r="35" spans="1:34" ht="20.100000000000001" customHeight="1" thickBot="1" x14ac:dyDescent="0.2">
      <c r="A35" s="68"/>
      <c r="B35" s="70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67"/>
      <c r="P35" s="67"/>
      <c r="Q35" s="67"/>
      <c r="R35" s="67"/>
      <c r="S35" s="920" t="s">
        <v>84</v>
      </c>
      <c r="T35" s="921"/>
      <c r="U35" s="921"/>
      <c r="V35" s="922"/>
      <c r="W35" s="923">
        <f>SUMIF($AA$19:$AB$30,"非",$W$19:$Z$30)</f>
        <v>4000</v>
      </c>
      <c r="X35" s="924"/>
      <c r="Y35" s="924"/>
      <c r="Z35" s="925"/>
      <c r="AA35" s="926">
        <v>0</v>
      </c>
      <c r="AB35" s="927"/>
      <c r="AC35" s="927"/>
      <c r="AD35" s="928"/>
      <c r="AE35" s="923">
        <f>+$W$35+$AA$35</f>
        <v>4000</v>
      </c>
      <c r="AF35" s="924"/>
      <c r="AG35" s="924"/>
      <c r="AH35" s="925"/>
    </row>
    <row r="36" spans="1:34" ht="20.100000000000001" customHeight="1" thickBot="1" x14ac:dyDescent="0.2">
      <c r="A36" s="68"/>
      <c r="B36" s="70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67"/>
      <c r="P36" s="67"/>
      <c r="Q36" s="67"/>
      <c r="R36" s="67"/>
      <c r="S36" s="836" t="s">
        <v>113</v>
      </c>
      <c r="T36" s="837"/>
      <c r="U36" s="837"/>
      <c r="V36" s="838"/>
      <c r="W36" s="839">
        <f>SUM(W33:Z35)</f>
        <v>901818818</v>
      </c>
      <c r="X36" s="840"/>
      <c r="Y36" s="840"/>
      <c r="Z36" s="841"/>
      <c r="AA36" s="839">
        <f>SUM(AA33:AD35)</f>
        <v>90181182</v>
      </c>
      <c r="AB36" s="840"/>
      <c r="AC36" s="840"/>
      <c r="AD36" s="841"/>
      <c r="AE36" s="839">
        <f>SUM(AE33:AH35)</f>
        <v>992000000</v>
      </c>
      <c r="AF36" s="840"/>
      <c r="AG36" s="840"/>
      <c r="AH36" s="842"/>
    </row>
    <row r="37" spans="1:34" ht="15" customHeight="1" x14ac:dyDescent="0.15">
      <c r="A37" s="68"/>
      <c r="B37" s="6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67"/>
      <c r="P37" s="67"/>
      <c r="Q37" s="67"/>
      <c r="R37" s="67"/>
      <c r="S37" s="246"/>
      <c r="T37" s="246"/>
      <c r="U37" s="246"/>
      <c r="V37" s="246"/>
      <c r="W37" s="248"/>
      <c r="X37" s="248"/>
      <c r="Y37" s="248"/>
      <c r="Z37" s="248"/>
      <c r="AA37" s="248"/>
      <c r="AB37" s="248"/>
      <c r="AC37" s="248"/>
      <c r="AD37" s="778" t="s">
        <v>112</v>
      </c>
      <c r="AE37" s="778"/>
      <c r="AF37" s="778"/>
      <c r="AG37" s="778"/>
      <c r="AH37" s="778"/>
    </row>
  </sheetData>
  <mergeCells count="98">
    <mergeCell ref="AA33:AD33"/>
    <mergeCell ref="AE33:AH33"/>
    <mergeCell ref="AD37:AH37"/>
    <mergeCell ref="S35:V35"/>
    <mergeCell ref="W35:Z35"/>
    <mergeCell ref="AA35:AD35"/>
    <mergeCell ref="AE35:AH35"/>
    <mergeCell ref="S36:V36"/>
    <mergeCell ref="W36:Z36"/>
    <mergeCell ref="AA36:AD36"/>
    <mergeCell ref="AE36:AH36"/>
    <mergeCell ref="S34:V34"/>
    <mergeCell ref="W34:Z34"/>
    <mergeCell ref="AA34:AD34"/>
    <mergeCell ref="AE34:AH34"/>
    <mergeCell ref="S33:V33"/>
    <mergeCell ref="AA29:AB30"/>
    <mergeCell ref="AC29:AH30"/>
    <mergeCell ref="S32:V32"/>
    <mergeCell ref="A29:A30"/>
    <mergeCell ref="B29:B30"/>
    <mergeCell ref="C29:N30"/>
    <mergeCell ref="O29:P30"/>
    <mergeCell ref="Q29:R30"/>
    <mergeCell ref="W33:Z33"/>
    <mergeCell ref="A27:A28"/>
    <mergeCell ref="B27:B28"/>
    <mergeCell ref="C27:N28"/>
    <mergeCell ref="O27:P28"/>
    <mergeCell ref="Q27:R28"/>
    <mergeCell ref="S27:V28"/>
    <mergeCell ref="W27:Z28"/>
    <mergeCell ref="S29:V30"/>
    <mergeCell ref="W29:Z30"/>
    <mergeCell ref="AA27:AB28"/>
    <mergeCell ref="AC27:AH28"/>
    <mergeCell ref="W23:Z24"/>
    <mergeCell ref="AA23:AB24"/>
    <mergeCell ref="AC23:AH24"/>
    <mergeCell ref="S25:V26"/>
    <mergeCell ref="W25:Z26"/>
    <mergeCell ref="S23:V24"/>
    <mergeCell ref="AA25:AB26"/>
    <mergeCell ref="AC25:AH26"/>
    <mergeCell ref="A25:A26"/>
    <mergeCell ref="B25:B26"/>
    <mergeCell ref="C25:N26"/>
    <mergeCell ref="O25:P26"/>
    <mergeCell ref="Q25:R26"/>
    <mergeCell ref="O21:P22"/>
    <mergeCell ref="Q21:R22"/>
    <mergeCell ref="A23:A24"/>
    <mergeCell ref="B23:B24"/>
    <mergeCell ref="C23:N24"/>
    <mergeCell ref="O23:P24"/>
    <mergeCell ref="Q23:R24"/>
    <mergeCell ref="S21:V22"/>
    <mergeCell ref="W21:Z22"/>
    <mergeCell ref="AA21:AB22"/>
    <mergeCell ref="AC21:AH22"/>
    <mergeCell ref="A19:A20"/>
    <mergeCell ref="B19:B20"/>
    <mergeCell ref="C19:N20"/>
    <mergeCell ref="O19:P20"/>
    <mergeCell ref="Q19:R20"/>
    <mergeCell ref="S19:V20"/>
    <mergeCell ref="W19:Z20"/>
    <mergeCell ref="AA19:AB20"/>
    <mergeCell ref="AC19:AH20"/>
    <mergeCell ref="A21:A22"/>
    <mergeCell ref="B21:B22"/>
    <mergeCell ref="C21:N22"/>
    <mergeCell ref="E14:L15"/>
    <mergeCell ref="Y15:AB15"/>
    <mergeCell ref="AE15:AH15"/>
    <mergeCell ref="A17:A18"/>
    <mergeCell ref="B17:B18"/>
    <mergeCell ref="C17:N18"/>
    <mergeCell ref="O17:P18"/>
    <mergeCell ref="Q17:R18"/>
    <mergeCell ref="S17:V18"/>
    <mergeCell ref="W17:Z18"/>
    <mergeCell ref="AA17:AB18"/>
    <mergeCell ref="AC17:AH18"/>
    <mergeCell ref="W7:Z8"/>
    <mergeCell ref="AA7:AH8"/>
    <mergeCell ref="E8:L9"/>
    <mergeCell ref="Z9:AH9"/>
    <mergeCell ref="E10:L11"/>
    <mergeCell ref="Z11:AH12"/>
    <mergeCell ref="B5:K6"/>
    <mergeCell ref="W5:Z6"/>
    <mergeCell ref="AA5:AH6"/>
    <mergeCell ref="M2:V3"/>
    <mergeCell ref="W2:Z3"/>
    <mergeCell ref="Z4:AA4"/>
    <mergeCell ref="AC4:AD4"/>
    <mergeCell ref="AF4:AG4"/>
  </mergeCells>
  <phoneticPr fontId="2"/>
  <dataValidations count="3">
    <dataValidation type="list" allowBlank="1" showInputMessage="1" showErrorMessage="1" sqref="W2:Z3" xr:uid="{647A0CD5-DC39-4A9A-A2E9-112B84D282FB}">
      <formula1>"　,【修正】"</formula1>
    </dataValidation>
    <dataValidation type="list" allowBlank="1" showInputMessage="1" showErrorMessage="1" sqref="AA19:AB30" xr:uid="{17A74654-08CB-438A-9482-20B838173E2F}">
      <formula1>"10%,8%,非,　,"</formula1>
    </dataValidation>
    <dataValidation type="list" allowBlank="1" showInputMessage="1" showErrorMessage="1" sqref="AA31:AB31" xr:uid="{D72C8845-6ED8-472D-BF92-144F3BEBBB91}">
      <formula1>"10%,8%,非"</formula1>
    </dataValidation>
  </dataValidations>
  <printOptions horizontalCentered="1" verticalCentered="1"/>
  <pageMargins left="0.39370078740157483" right="0.39370078740157483" top="0.35433070866141736" bottom="0" header="0.31496062992125984" footer="0.31496062992125984"/>
  <pageSetup paperSize="9" scale="99" orientation="landscape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注意" error="リストにない部署となっております_x000a_よろしいでしょうか" xr:uid="{490998B2-276E-4E67-A525-41A436B308B1}">
          <x14:formula1>
            <xm:f>リスト!$A$2:$A$9</xm:f>
          </x14:formula1>
          <xm:sqref>B5:K6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3A9D-D9B5-4F2A-A039-3B8FBCDE7FCD}">
  <sheetPr codeName="Sheet1"/>
  <dimension ref="A1:Y43"/>
  <sheetViews>
    <sheetView view="pageBreakPreview" topLeftCell="A19" zoomScale="55" zoomScaleNormal="70" zoomScaleSheetLayoutView="55" workbookViewId="0">
      <selection activeCell="T22" sqref="T22:U22"/>
    </sheetView>
  </sheetViews>
  <sheetFormatPr defaultColWidth="8.75" defaultRowHeight="13.5" x14ac:dyDescent="0.4"/>
  <cols>
    <col min="1" max="25" width="11.625" style="1" customWidth="1"/>
    <col min="26" max="16384" width="8.75" style="1"/>
  </cols>
  <sheetData>
    <row r="1" spans="1:25" ht="54.75" x14ac:dyDescent="0.4">
      <c r="A1" s="1228" t="s">
        <v>33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1228"/>
      <c r="Q1" s="1228"/>
      <c r="R1" s="1228"/>
      <c r="S1" s="1228"/>
      <c r="T1" s="1228"/>
      <c r="U1" s="1228"/>
      <c r="V1" s="1228"/>
      <c r="W1" s="1228"/>
      <c r="X1" s="1228"/>
      <c r="Y1" s="1228"/>
    </row>
    <row r="2" spans="1: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3.25" x14ac:dyDescent="0.2">
      <c r="A3" s="1238" t="s">
        <v>0</v>
      </c>
      <c r="B3" s="1238"/>
      <c r="C3" s="1238"/>
      <c r="D3" s="1238"/>
      <c r="E3" s="1238"/>
      <c r="F3" s="3"/>
      <c r="G3" s="3"/>
      <c r="H3" s="3"/>
      <c r="I3" s="2"/>
      <c r="J3" s="2"/>
      <c r="K3" s="2"/>
      <c r="L3" s="2"/>
      <c r="M3" s="2"/>
      <c r="N3" s="2"/>
      <c r="O3" s="2"/>
      <c r="R3" s="37"/>
      <c r="S3" s="6" t="s">
        <v>32</v>
      </c>
      <c r="T3" s="83"/>
      <c r="U3" s="6" t="s">
        <v>38</v>
      </c>
      <c r="V3" s="83"/>
      <c r="W3" s="6" t="s">
        <v>1</v>
      </c>
      <c r="X3" s="83"/>
      <c r="Y3" s="6" t="s">
        <v>31</v>
      </c>
    </row>
    <row r="4" spans="1:25" ht="23.25" x14ac:dyDescent="0.2">
      <c r="A4" s="1238"/>
      <c r="B4" s="1238"/>
      <c r="C4" s="1238"/>
      <c r="D4" s="1238"/>
      <c r="E4" s="1238"/>
      <c r="F4" s="3"/>
      <c r="G4" s="3"/>
      <c r="H4" s="3"/>
      <c r="I4" s="2"/>
      <c r="J4" s="2"/>
      <c r="K4" s="2"/>
      <c r="L4" s="2"/>
      <c r="M4" s="2"/>
      <c r="N4" s="2"/>
      <c r="O4" s="2"/>
      <c r="P4" s="1239"/>
      <c r="Q4" s="1240"/>
      <c r="R4" s="5"/>
      <c r="S4" s="5"/>
      <c r="T4" s="4"/>
      <c r="U4" s="6"/>
      <c r="V4" s="6"/>
      <c r="W4" s="4"/>
      <c r="X4" s="7"/>
      <c r="Y4" s="4"/>
    </row>
    <row r="5" spans="1:25" ht="45" customHeight="1" thickBot="1" x14ac:dyDescent="0.3">
      <c r="A5" s="1241" t="s">
        <v>48</v>
      </c>
      <c r="B5" s="1241"/>
      <c r="C5" s="1241"/>
      <c r="D5" s="1241"/>
      <c r="E5" s="1241"/>
      <c r="F5" s="8"/>
      <c r="G5" s="8"/>
      <c r="H5" s="88" t="s">
        <v>3</v>
      </c>
      <c r="I5" s="2"/>
      <c r="J5" s="2"/>
      <c r="K5" s="2"/>
      <c r="L5" s="2"/>
      <c r="M5" s="2"/>
      <c r="N5" s="100"/>
      <c r="O5" s="101"/>
      <c r="P5" s="101"/>
      <c r="Q5" s="103" t="s">
        <v>4</v>
      </c>
      <c r="R5" s="103"/>
      <c r="S5" s="103"/>
      <c r="T5" s="103"/>
      <c r="U5" s="1254" t="s">
        <v>51</v>
      </c>
      <c r="V5" s="1255"/>
      <c r="W5" s="1255"/>
      <c r="X5" s="1255"/>
      <c r="Y5" s="1256"/>
    </row>
    <row r="6" spans="1:25" ht="45" customHeight="1" x14ac:dyDescent="0.2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100"/>
      <c r="O6" s="101"/>
      <c r="P6" s="102"/>
      <c r="Q6" s="1257" t="s">
        <v>39</v>
      </c>
      <c r="R6" s="1258"/>
      <c r="S6" s="1258"/>
      <c r="T6" s="1259"/>
      <c r="U6" s="1251" t="s">
        <v>52</v>
      </c>
      <c r="V6" s="1252"/>
      <c r="W6" s="1252"/>
      <c r="X6" s="1252"/>
      <c r="Y6" s="1253"/>
    </row>
    <row r="7" spans="1:25" ht="22.9" customHeight="1" x14ac:dyDescent="0.2">
      <c r="A7" s="77" t="s">
        <v>40</v>
      </c>
      <c r="B7" s="78"/>
      <c r="C7" s="1276" t="s">
        <v>49</v>
      </c>
      <c r="D7" s="1276"/>
      <c r="E7" s="1276"/>
      <c r="F7" s="1276"/>
      <c r="G7" s="1277"/>
      <c r="H7" s="3"/>
      <c r="I7" s="2"/>
      <c r="J7" s="2"/>
      <c r="K7" s="2"/>
      <c r="L7" s="2"/>
      <c r="M7" s="2"/>
      <c r="N7" s="93"/>
      <c r="O7" s="93"/>
      <c r="P7" s="94"/>
      <c r="Q7" s="92"/>
      <c r="R7" s="40"/>
      <c r="S7" s="40"/>
      <c r="T7" s="41"/>
      <c r="U7" s="41"/>
      <c r="V7" s="41"/>
      <c r="W7" s="41"/>
      <c r="X7" s="41"/>
      <c r="Y7" s="42"/>
    </row>
    <row r="8" spans="1:25" ht="30" x14ac:dyDescent="0.2">
      <c r="A8" s="80"/>
      <c r="B8" s="81"/>
      <c r="C8" s="1278"/>
      <c r="D8" s="1278"/>
      <c r="E8" s="1278"/>
      <c r="F8" s="1278"/>
      <c r="G8" s="1279"/>
      <c r="H8" s="3"/>
      <c r="I8" s="2"/>
      <c r="J8" s="2"/>
      <c r="K8" s="2"/>
      <c r="L8" s="2"/>
      <c r="M8" s="2"/>
      <c r="N8" s="95"/>
      <c r="O8" s="74"/>
      <c r="P8" s="96"/>
      <c r="Q8" s="84" t="s">
        <v>7</v>
      </c>
      <c r="R8" s="74" t="s">
        <v>42</v>
      </c>
      <c r="S8" s="3"/>
      <c r="T8" s="3"/>
      <c r="U8" s="3"/>
      <c r="V8" s="3"/>
      <c r="W8" s="3"/>
      <c r="X8" s="3"/>
      <c r="Y8" s="27"/>
    </row>
    <row r="9" spans="1:25" ht="30" x14ac:dyDescent="0.2">
      <c r="H9" s="3"/>
      <c r="I9" s="2"/>
      <c r="J9" s="2"/>
      <c r="K9" s="2"/>
      <c r="L9" s="2"/>
      <c r="M9" s="2"/>
      <c r="N9" s="83"/>
      <c r="O9" s="74"/>
      <c r="P9" s="96"/>
      <c r="Q9" s="89"/>
      <c r="U9" s="3"/>
      <c r="V9" s="3"/>
      <c r="W9" s="3"/>
      <c r="X9" s="3"/>
      <c r="Y9" s="27"/>
    </row>
    <row r="10" spans="1:25" ht="30" x14ac:dyDescent="0.25">
      <c r="A10" s="1229" t="s">
        <v>6</v>
      </c>
      <c r="B10" s="1230"/>
      <c r="C10" s="1230"/>
      <c r="D10" s="1230"/>
      <c r="E10" s="1230"/>
      <c r="F10" s="1230"/>
      <c r="G10" s="1231"/>
      <c r="H10" s="3"/>
      <c r="I10" s="2"/>
      <c r="J10" s="2"/>
      <c r="K10" s="2"/>
      <c r="L10" s="2"/>
      <c r="M10" s="2"/>
      <c r="N10" s="95"/>
      <c r="O10" s="75"/>
      <c r="P10" s="96"/>
      <c r="Q10" s="84" t="s">
        <v>9</v>
      </c>
      <c r="R10" s="3" t="s">
        <v>43</v>
      </c>
      <c r="S10" s="3"/>
      <c r="T10" s="3"/>
      <c r="U10" s="3"/>
      <c r="V10" s="3"/>
      <c r="W10" s="3"/>
      <c r="X10" s="3"/>
      <c r="Y10" s="27"/>
    </row>
    <row r="11" spans="1:25" ht="30" customHeight="1" x14ac:dyDescent="0.2">
      <c r="A11" s="1248" t="s">
        <v>50</v>
      </c>
      <c r="B11" s="1249"/>
      <c r="C11" s="1249"/>
      <c r="D11" s="1249"/>
      <c r="E11" s="1249"/>
      <c r="F11" s="1249"/>
      <c r="G11" s="1250"/>
      <c r="H11" s="3"/>
      <c r="I11" s="2"/>
      <c r="J11" s="2"/>
      <c r="K11" s="2"/>
      <c r="L11" s="2"/>
      <c r="M11" s="2"/>
      <c r="N11" s="83"/>
      <c r="O11" s="74"/>
      <c r="P11" s="96"/>
      <c r="Q11" s="89"/>
      <c r="R11" s="3"/>
      <c r="S11" s="3"/>
      <c r="T11" s="3"/>
      <c r="Y11" s="28"/>
    </row>
    <row r="12" spans="1:25" ht="30" customHeight="1" x14ac:dyDescent="0.25">
      <c r="A12" s="1248"/>
      <c r="B12" s="1249"/>
      <c r="C12" s="1249"/>
      <c r="D12" s="1249"/>
      <c r="E12" s="1249"/>
      <c r="F12" s="1249"/>
      <c r="G12" s="1250"/>
      <c r="H12" s="3"/>
      <c r="I12" s="2"/>
      <c r="J12" s="2"/>
      <c r="K12" s="2"/>
      <c r="L12" s="2"/>
      <c r="M12" s="2"/>
      <c r="N12" s="95"/>
      <c r="O12" s="75"/>
      <c r="P12" s="96"/>
      <c r="Q12" s="89"/>
      <c r="R12" s="3"/>
      <c r="S12" s="3"/>
      <c r="T12" s="3"/>
      <c r="U12" s="3"/>
      <c r="V12" s="3"/>
      <c r="W12" s="3"/>
      <c r="X12" s="134" t="s">
        <v>10</v>
      </c>
      <c r="Y12" s="28"/>
    </row>
    <row r="13" spans="1:25" ht="23.25" x14ac:dyDescent="0.2">
      <c r="A13" s="34"/>
      <c r="B13" s="35"/>
      <c r="C13" s="35"/>
      <c r="D13" s="35"/>
      <c r="E13" s="35"/>
      <c r="F13" s="35"/>
      <c r="G13" s="36"/>
      <c r="H13" s="3"/>
      <c r="I13" s="2"/>
      <c r="J13" s="2"/>
      <c r="K13" s="2"/>
      <c r="L13" s="2"/>
      <c r="M13" s="2"/>
      <c r="N13" s="97"/>
      <c r="O13" s="31"/>
      <c r="P13" s="96"/>
      <c r="Q13" s="89"/>
      <c r="R13" s="31"/>
      <c r="S13" s="31"/>
      <c r="T13" s="31"/>
      <c r="U13" s="31"/>
      <c r="V13" s="31"/>
      <c r="W13" s="31"/>
      <c r="Y13" s="58"/>
    </row>
    <row r="14" spans="1:25" ht="24" thickBot="1" x14ac:dyDescent="0.25">
      <c r="A14" s="3"/>
      <c r="B14" s="3"/>
      <c r="C14" s="3"/>
      <c r="D14" s="3"/>
      <c r="E14" s="3"/>
      <c r="F14" s="3"/>
      <c r="G14" s="3"/>
      <c r="H14" s="3"/>
      <c r="I14" s="2"/>
      <c r="J14" s="2"/>
      <c r="K14" s="2"/>
      <c r="L14" s="2"/>
      <c r="M14" s="2"/>
      <c r="P14" s="96"/>
      <c r="Q14" s="89"/>
      <c r="R14" s="31"/>
      <c r="S14" s="31"/>
      <c r="T14" s="31"/>
      <c r="U14" s="31"/>
      <c r="V14" s="31"/>
      <c r="W14" s="31"/>
      <c r="Y14" s="58"/>
    </row>
    <row r="15" spans="1:25" ht="41.45" customHeight="1" x14ac:dyDescent="0.25">
      <c r="A15" s="1232" t="s">
        <v>11</v>
      </c>
      <c r="B15" s="1233"/>
      <c r="C15" s="1234"/>
      <c r="D15" s="1242">
        <f>V29+V30+V31</f>
        <v>2862000000</v>
      </c>
      <c r="E15" s="1243"/>
      <c r="F15" s="1243"/>
      <c r="G15" s="1244"/>
      <c r="H15" s="104"/>
      <c r="I15" s="2"/>
      <c r="J15" s="2"/>
      <c r="K15" s="2"/>
      <c r="L15" s="2"/>
      <c r="M15" s="2"/>
      <c r="N15" s="95"/>
      <c r="O15" s="75"/>
      <c r="P15" s="96"/>
      <c r="Q15" s="84"/>
      <c r="R15" s="75"/>
      <c r="S15" s="31"/>
      <c r="T15" s="31"/>
      <c r="U15" s="31"/>
      <c r="V15" s="31"/>
      <c r="W15" s="31"/>
      <c r="X15" s="59"/>
      <c r="Y15" s="58"/>
    </row>
    <row r="16" spans="1:25" ht="41.45" customHeight="1" thickBot="1" x14ac:dyDescent="0.3">
      <c r="A16" s="1235" t="s">
        <v>12</v>
      </c>
      <c r="B16" s="1236"/>
      <c r="C16" s="1237"/>
      <c r="D16" s="1245"/>
      <c r="E16" s="1246"/>
      <c r="F16" s="1246"/>
      <c r="G16" s="1247"/>
      <c r="H16" s="104"/>
      <c r="I16" s="2"/>
      <c r="J16" s="2"/>
      <c r="K16" s="2"/>
      <c r="L16" s="2"/>
      <c r="M16" s="2"/>
      <c r="N16" s="3"/>
      <c r="P16" s="27"/>
      <c r="Q16" s="84" t="s">
        <v>37</v>
      </c>
      <c r="R16" s="75" t="s">
        <v>45</v>
      </c>
      <c r="S16" s="3"/>
      <c r="T16" s="3"/>
      <c r="V16" s="31" t="s">
        <v>36</v>
      </c>
      <c r="W16" s="3"/>
      <c r="X16" s="3"/>
      <c r="Y16" s="27"/>
    </row>
    <row r="17" spans="1:25" ht="14.25" x14ac:dyDescent="0.15">
      <c r="A17" s="10" t="s">
        <v>13</v>
      </c>
      <c r="B17" s="9"/>
      <c r="C17" s="9"/>
      <c r="D17" s="9"/>
      <c r="E17" s="1272">
        <f>AA30</f>
        <v>0</v>
      </c>
      <c r="F17" s="1272"/>
      <c r="G17" s="10" t="s">
        <v>14</v>
      </c>
      <c r="H17" s="9"/>
      <c r="I17" s="2"/>
      <c r="J17" s="2"/>
      <c r="K17" s="2"/>
      <c r="L17" s="2"/>
      <c r="M17" s="2"/>
      <c r="N17" s="98"/>
      <c r="O17" s="98"/>
      <c r="P17" s="99"/>
      <c r="Q17" s="11"/>
      <c r="R17" s="12"/>
      <c r="S17" s="12"/>
      <c r="T17" s="12"/>
      <c r="U17" s="12"/>
      <c r="V17" s="12"/>
      <c r="W17" s="12"/>
      <c r="X17" s="12"/>
      <c r="Y17" s="13"/>
    </row>
    <row r="18" spans="1: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55.15" customHeight="1" x14ac:dyDescent="0.2">
      <c r="A19" s="106" t="s">
        <v>15</v>
      </c>
      <c r="B19" s="106" t="s">
        <v>16</v>
      </c>
      <c r="C19" s="1262" t="s">
        <v>27</v>
      </c>
      <c r="D19" s="1262"/>
      <c r="E19" s="1262"/>
      <c r="F19" s="1262"/>
      <c r="G19" s="1262"/>
      <c r="H19" s="1262"/>
      <c r="I19" s="1262"/>
      <c r="J19" s="1262"/>
      <c r="K19" s="1262"/>
      <c r="L19" s="106" t="s">
        <v>28</v>
      </c>
      <c r="M19" s="106" t="s">
        <v>29</v>
      </c>
      <c r="N19" s="1262" t="s">
        <v>30</v>
      </c>
      <c r="O19" s="1262"/>
      <c r="P19" s="1262"/>
      <c r="Q19" s="1262" t="s">
        <v>17</v>
      </c>
      <c r="R19" s="1262"/>
      <c r="S19" s="1262"/>
      <c r="T19" s="1262" t="s">
        <v>18</v>
      </c>
      <c r="U19" s="1262"/>
      <c r="V19" s="1262" t="s">
        <v>19</v>
      </c>
      <c r="W19" s="1262"/>
      <c r="X19" s="1262"/>
      <c r="Y19" s="106" t="s">
        <v>20</v>
      </c>
    </row>
    <row r="20" spans="1:25" ht="55.15" customHeight="1" x14ac:dyDescent="0.2">
      <c r="A20" s="107">
        <v>10</v>
      </c>
      <c r="B20" s="107">
        <v>16</v>
      </c>
      <c r="C20" s="1264" t="s">
        <v>21</v>
      </c>
      <c r="D20" s="1264"/>
      <c r="E20" s="1264"/>
      <c r="F20" s="1264"/>
      <c r="G20" s="1264"/>
      <c r="H20" s="1264"/>
      <c r="I20" s="1264"/>
      <c r="J20" s="1264"/>
      <c r="K20" s="1264"/>
      <c r="L20" s="107">
        <v>1</v>
      </c>
      <c r="M20" s="107" t="s">
        <v>22</v>
      </c>
      <c r="N20" s="1265">
        <v>900000000</v>
      </c>
      <c r="O20" s="1265"/>
      <c r="P20" s="1265"/>
      <c r="Q20" s="1265">
        <f>N20*L20</f>
        <v>900000000</v>
      </c>
      <c r="R20" s="1265"/>
      <c r="S20" s="1265"/>
      <c r="T20" s="1273">
        <f>ROUND(Q20*Y20,0)</f>
        <v>90000000</v>
      </c>
      <c r="U20" s="1273"/>
      <c r="V20" s="1265">
        <f>Q20+T20</f>
        <v>990000000</v>
      </c>
      <c r="W20" s="1265"/>
      <c r="X20" s="1265"/>
      <c r="Y20" s="108">
        <v>0.1</v>
      </c>
    </row>
    <row r="21" spans="1:25" ht="55.15" customHeight="1" x14ac:dyDescent="0.2">
      <c r="A21" s="107">
        <v>10</v>
      </c>
      <c r="B21" s="107">
        <v>16</v>
      </c>
      <c r="C21" s="1264" t="s">
        <v>21</v>
      </c>
      <c r="D21" s="1264"/>
      <c r="E21" s="1264"/>
      <c r="F21" s="1264"/>
      <c r="G21" s="1264"/>
      <c r="H21" s="1264"/>
      <c r="I21" s="1264"/>
      <c r="J21" s="1264"/>
      <c r="K21" s="1264"/>
      <c r="L21" s="107">
        <v>1</v>
      </c>
      <c r="M21" s="107" t="s">
        <v>22</v>
      </c>
      <c r="N21" s="1265">
        <v>900000000</v>
      </c>
      <c r="O21" s="1265"/>
      <c r="P21" s="1265"/>
      <c r="Q21" s="1265">
        <f>N21*L21</f>
        <v>900000000</v>
      </c>
      <c r="R21" s="1265"/>
      <c r="S21" s="1265"/>
      <c r="T21" s="1273">
        <f>ROUND(Q21*Y21,0)</f>
        <v>72000000</v>
      </c>
      <c r="U21" s="1273"/>
      <c r="V21" s="1265">
        <f>Q21+T21</f>
        <v>972000000</v>
      </c>
      <c r="W21" s="1265"/>
      <c r="X21" s="1265"/>
      <c r="Y21" s="108">
        <v>0.08</v>
      </c>
    </row>
    <row r="22" spans="1:25" ht="55.15" customHeight="1" x14ac:dyDescent="0.2">
      <c r="A22" s="107">
        <v>10</v>
      </c>
      <c r="B22" s="107">
        <v>16</v>
      </c>
      <c r="C22" s="1264" t="s">
        <v>21</v>
      </c>
      <c r="D22" s="1264"/>
      <c r="E22" s="1264"/>
      <c r="F22" s="1264"/>
      <c r="G22" s="1264"/>
      <c r="H22" s="1264"/>
      <c r="I22" s="1264"/>
      <c r="J22" s="1264"/>
      <c r="K22" s="1264"/>
      <c r="L22" s="107">
        <v>1</v>
      </c>
      <c r="M22" s="107" t="s">
        <v>22</v>
      </c>
      <c r="N22" s="1265">
        <v>900000000</v>
      </c>
      <c r="O22" s="1265"/>
      <c r="P22" s="1265"/>
      <c r="Q22" s="1265">
        <f>N22*L22</f>
        <v>900000000</v>
      </c>
      <c r="R22" s="1265"/>
      <c r="S22" s="1265"/>
      <c r="T22" s="1273">
        <f>ROUND(Q22*Y22,0)</f>
        <v>0</v>
      </c>
      <c r="U22" s="1273"/>
      <c r="V22" s="1265">
        <f>Q22+T22</f>
        <v>900000000</v>
      </c>
      <c r="W22" s="1265"/>
      <c r="X22" s="1265"/>
      <c r="Y22" s="108">
        <v>0</v>
      </c>
    </row>
    <row r="23" spans="1:25" ht="55.15" customHeight="1" x14ac:dyDescent="0.2">
      <c r="A23" s="107"/>
      <c r="B23" s="107"/>
      <c r="C23" s="1264"/>
      <c r="D23" s="1264"/>
      <c r="E23" s="1264"/>
      <c r="F23" s="1264"/>
      <c r="G23" s="1264"/>
      <c r="H23" s="1264"/>
      <c r="I23" s="1264"/>
      <c r="J23" s="1264"/>
      <c r="K23" s="1264"/>
      <c r="L23" s="107"/>
      <c r="M23" s="107"/>
      <c r="N23" s="1265"/>
      <c r="O23" s="1265"/>
      <c r="P23" s="1265"/>
      <c r="Q23" s="1265"/>
      <c r="R23" s="1265"/>
      <c r="S23" s="1265"/>
      <c r="T23" s="1265"/>
      <c r="U23" s="1265"/>
      <c r="V23" s="1265"/>
      <c r="W23" s="1265"/>
      <c r="X23" s="1265"/>
      <c r="Y23" s="108"/>
    </row>
    <row r="24" spans="1:25" ht="55.15" customHeight="1" x14ac:dyDescent="0.2">
      <c r="A24" s="107"/>
      <c r="B24" s="107"/>
      <c r="C24" s="1264"/>
      <c r="D24" s="1264"/>
      <c r="E24" s="1264"/>
      <c r="F24" s="1264"/>
      <c r="G24" s="1264"/>
      <c r="H24" s="1264"/>
      <c r="I24" s="1264"/>
      <c r="J24" s="1264"/>
      <c r="K24" s="1264"/>
      <c r="L24" s="107"/>
      <c r="M24" s="107"/>
      <c r="N24" s="1265"/>
      <c r="O24" s="1265"/>
      <c r="P24" s="1265"/>
      <c r="Q24" s="1265"/>
      <c r="R24" s="1265"/>
      <c r="S24" s="1265"/>
      <c r="T24" s="1265"/>
      <c r="U24" s="1265"/>
      <c r="V24" s="1265"/>
      <c r="W24" s="1265"/>
      <c r="X24" s="1265"/>
      <c r="Y24" s="108"/>
    </row>
    <row r="25" spans="1:25" ht="55.15" customHeight="1" x14ac:dyDescent="0.2">
      <c r="A25" s="107"/>
      <c r="B25" s="107"/>
      <c r="C25" s="1264"/>
      <c r="D25" s="1264"/>
      <c r="E25" s="1264"/>
      <c r="F25" s="1264"/>
      <c r="G25" s="1264"/>
      <c r="H25" s="1264"/>
      <c r="I25" s="1264"/>
      <c r="J25" s="1264"/>
      <c r="K25" s="1264"/>
      <c r="L25" s="107"/>
      <c r="M25" s="107"/>
      <c r="N25" s="1265"/>
      <c r="O25" s="1265"/>
      <c r="P25" s="1265"/>
      <c r="Q25" s="1265"/>
      <c r="R25" s="1265"/>
      <c r="S25" s="1265"/>
      <c r="T25" s="1265"/>
      <c r="U25" s="1265"/>
      <c r="V25" s="1265"/>
      <c r="W25" s="1265"/>
      <c r="X25" s="1265"/>
      <c r="Y25" s="108"/>
    </row>
    <row r="26" spans="1:25" ht="55.15" customHeight="1" x14ac:dyDescent="0.2">
      <c r="A26" s="107"/>
      <c r="B26" s="107"/>
      <c r="C26" s="1264"/>
      <c r="D26" s="1264"/>
      <c r="E26" s="1264"/>
      <c r="F26" s="1264"/>
      <c r="G26" s="1264"/>
      <c r="H26" s="1264"/>
      <c r="I26" s="1264"/>
      <c r="J26" s="1264"/>
      <c r="K26" s="1264"/>
      <c r="L26" s="107"/>
      <c r="M26" s="107"/>
      <c r="N26" s="1265"/>
      <c r="O26" s="1265"/>
      <c r="P26" s="1265"/>
      <c r="Q26" s="1265"/>
      <c r="R26" s="1265"/>
      <c r="S26" s="1265"/>
      <c r="T26" s="1265"/>
      <c r="U26" s="1265"/>
      <c r="V26" s="1265"/>
      <c r="W26" s="1265"/>
      <c r="X26" s="1265"/>
      <c r="Y26" s="108"/>
    </row>
    <row r="27" spans="1:25" ht="17.4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8"/>
      <c r="K27" s="18"/>
      <c r="L27" s="18"/>
      <c r="M27" s="22"/>
      <c r="N27" s="22"/>
      <c r="O27" s="22"/>
      <c r="P27" s="22"/>
      <c r="Q27" s="18"/>
      <c r="R27" s="18"/>
      <c r="S27" s="18"/>
      <c r="T27" s="18"/>
      <c r="U27" s="18"/>
      <c r="V27" s="18"/>
      <c r="W27" s="18"/>
      <c r="X27" s="18"/>
      <c r="Y27" s="2"/>
    </row>
    <row r="28" spans="1:25" ht="40.15" customHeight="1" thickBo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8"/>
      <c r="P28" s="105"/>
      <c r="R28" s="1263" t="s">
        <v>35</v>
      </c>
      <c r="S28" s="1263"/>
      <c r="T28" s="1263" t="s">
        <v>53</v>
      </c>
      <c r="U28" s="1263"/>
      <c r="V28" s="1263" t="s">
        <v>34</v>
      </c>
      <c r="W28" s="1263"/>
      <c r="X28" s="1263"/>
      <c r="Y28" s="105"/>
    </row>
    <row r="29" spans="1:25" ht="53.45" customHeight="1" x14ac:dyDescent="0.15">
      <c r="A29" s="19"/>
      <c r="B29" s="20"/>
      <c r="C29" s="20"/>
      <c r="D29" s="2"/>
      <c r="E29" s="2"/>
      <c r="F29" s="20"/>
      <c r="G29" s="2"/>
      <c r="H29" s="20"/>
      <c r="I29" s="2"/>
      <c r="J29" s="2"/>
      <c r="K29" s="2"/>
      <c r="L29" s="2"/>
      <c r="M29" s="2"/>
      <c r="N29" s="1280" t="s">
        <v>55</v>
      </c>
      <c r="O29" s="1281"/>
      <c r="P29" s="1281"/>
      <c r="Q29" s="1282"/>
      <c r="R29" s="1288">
        <f>IF(V29&lt;&gt;0,ROUND(V29*10/110,0),"")</f>
        <v>90000000</v>
      </c>
      <c r="S29" s="1289"/>
      <c r="T29" s="111">
        <v>0.1</v>
      </c>
      <c r="U29" s="112" t="s">
        <v>54</v>
      </c>
      <c r="V29" s="1266">
        <f>SUMIF($Y$20:$Y$26,10%,$V$20:$X$26)</f>
        <v>990000000</v>
      </c>
      <c r="W29" s="1266"/>
      <c r="X29" s="1267"/>
      <c r="Y29" s="2"/>
    </row>
    <row r="30" spans="1:25" ht="55.15" customHeight="1" x14ac:dyDescent="0.15">
      <c r="A30" s="25"/>
      <c r="B30" s="20"/>
      <c r="C30" s="20"/>
      <c r="D30" s="2"/>
      <c r="E30" s="2"/>
      <c r="F30" s="20"/>
      <c r="G30" s="20"/>
      <c r="H30" s="2"/>
      <c r="I30" s="2"/>
      <c r="J30" s="2"/>
      <c r="K30" s="2"/>
      <c r="L30" s="2"/>
      <c r="M30" s="2"/>
      <c r="N30" s="1283" t="s">
        <v>56</v>
      </c>
      <c r="O30" s="1258"/>
      <c r="P30" s="1258"/>
      <c r="Q30" s="1284"/>
      <c r="R30" s="1290">
        <f>IF(V30&lt;&gt;0,ROUND(V30*8/108,0),"")</f>
        <v>72000000</v>
      </c>
      <c r="S30" s="1291"/>
      <c r="T30" s="109">
        <v>0.08</v>
      </c>
      <c r="U30" s="110" t="s">
        <v>54</v>
      </c>
      <c r="V30" s="1268">
        <f>SUMIF($Y$20:$Y$26,8%,$V$20:$X$26)</f>
        <v>972000000</v>
      </c>
      <c r="W30" s="1268"/>
      <c r="X30" s="1269"/>
      <c r="Y30" s="2"/>
    </row>
    <row r="31" spans="1:25" ht="55.15" customHeight="1" thickBot="1" x14ac:dyDescent="0.25">
      <c r="A31" s="25"/>
      <c r="B31" s="72"/>
      <c r="D31" s="2"/>
      <c r="E31" s="2"/>
      <c r="F31" s="20"/>
      <c r="G31" s="20"/>
      <c r="H31" s="2"/>
      <c r="I31" s="2"/>
      <c r="J31" s="2"/>
      <c r="K31" s="2"/>
      <c r="L31" s="2"/>
      <c r="M31" s="2"/>
      <c r="N31" s="1285" t="s">
        <v>57</v>
      </c>
      <c r="O31" s="1286"/>
      <c r="P31" s="1286"/>
      <c r="Q31" s="1287"/>
      <c r="R31" s="1274">
        <f>IF(V31&lt;&gt;0,ROUND(V31*0,0),"")</f>
        <v>0</v>
      </c>
      <c r="S31" s="1275"/>
      <c r="T31" s="113">
        <v>0</v>
      </c>
      <c r="U31" s="114" t="s">
        <v>54</v>
      </c>
      <c r="V31" s="1270">
        <f>SUMIF($Y$20:$Y$26,0%,$V$20:$X$26)</f>
        <v>900000000</v>
      </c>
      <c r="W31" s="1270"/>
      <c r="X31" s="1271"/>
      <c r="Y31" s="2"/>
    </row>
    <row r="32" spans="1:25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15">
      <c r="A33" s="66"/>
      <c r="B33" s="66"/>
      <c r="C33" s="6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 x14ac:dyDescent="0.15">
      <c r="A34" s="68"/>
      <c r="B34" s="69"/>
      <c r="C34" s="1260"/>
      <c r="D34" s="1260"/>
      <c r="E34" s="1260"/>
      <c r="F34" s="1260"/>
      <c r="G34" s="1260"/>
      <c r="H34" s="1260"/>
      <c r="I34" s="1260"/>
      <c r="J34" s="1260"/>
      <c r="K34" s="1260"/>
      <c r="L34" s="1260"/>
      <c r="M34" s="1260"/>
      <c r="N34" s="1260"/>
      <c r="O34" s="1260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1:25" x14ac:dyDescent="0.15">
      <c r="A35" s="68"/>
      <c r="B35" s="7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 x14ac:dyDescent="0.15">
      <c r="A36" s="68"/>
      <c r="B36" s="70"/>
      <c r="C36" s="1260"/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 x14ac:dyDescent="0.15">
      <c r="A37" s="68"/>
      <c r="B37" s="69"/>
      <c r="C37" s="1260"/>
      <c r="D37" s="1260"/>
      <c r="E37" s="1260"/>
      <c r="F37" s="1260"/>
      <c r="G37" s="1260"/>
      <c r="H37" s="1260"/>
      <c r="I37" s="1260"/>
      <c r="J37" s="1260"/>
      <c r="K37" s="1260"/>
      <c r="L37" s="1260"/>
      <c r="M37" s="1260"/>
      <c r="N37" s="1260"/>
      <c r="O37" s="1260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 x14ac:dyDescent="0.15">
      <c r="A38" s="68"/>
      <c r="B38" s="69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" x14ac:dyDescent="0.15">
      <c r="A39" s="68"/>
      <c r="B39" s="69"/>
      <c r="C39" s="1260"/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1260"/>
      <c r="O39" s="1260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1:25" x14ac:dyDescent="0.15">
      <c r="A40" s="68"/>
      <c r="B40" s="69"/>
      <c r="C40" s="1260"/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0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 x14ac:dyDescent="0.15">
      <c r="A41" s="2"/>
      <c r="B41" s="71"/>
      <c r="C41" s="1261"/>
      <c r="D41" s="1261"/>
      <c r="E41" s="1261"/>
      <c r="F41" s="1261"/>
      <c r="G41" s="1261"/>
      <c r="H41" s="1261"/>
      <c r="I41" s="1261"/>
      <c r="J41" s="1261"/>
      <c r="K41" s="1261"/>
      <c r="L41" s="1261"/>
      <c r="M41" s="1261"/>
      <c r="N41" s="1261"/>
      <c r="O41" s="1261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 x14ac:dyDescent="0.1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mergeCells count="74">
    <mergeCell ref="Q20:S20"/>
    <mergeCell ref="C7:G8"/>
    <mergeCell ref="N29:Q29"/>
    <mergeCell ref="N30:Q30"/>
    <mergeCell ref="N31:Q31"/>
    <mergeCell ref="C26:K26"/>
    <mergeCell ref="N26:P26"/>
    <mergeCell ref="Q26:S26"/>
    <mergeCell ref="R28:S28"/>
    <mergeCell ref="R29:S29"/>
    <mergeCell ref="C19:K19"/>
    <mergeCell ref="C20:K20"/>
    <mergeCell ref="C21:K21"/>
    <mergeCell ref="N21:P21"/>
    <mergeCell ref="Q21:S21"/>
    <mergeCell ref="R30:S30"/>
    <mergeCell ref="R31:S31"/>
    <mergeCell ref="V26:X26"/>
    <mergeCell ref="Q23:S23"/>
    <mergeCell ref="T23:U23"/>
    <mergeCell ref="V24:X24"/>
    <mergeCell ref="V25:X25"/>
    <mergeCell ref="T28:U28"/>
    <mergeCell ref="T26:U26"/>
    <mergeCell ref="E17:F17"/>
    <mergeCell ref="C24:K24"/>
    <mergeCell ref="N24:P24"/>
    <mergeCell ref="Q24:S24"/>
    <mergeCell ref="T24:U24"/>
    <mergeCell ref="C22:K22"/>
    <mergeCell ref="N22:P22"/>
    <mergeCell ref="C23:K23"/>
    <mergeCell ref="N23:P23"/>
    <mergeCell ref="Q22:S22"/>
    <mergeCell ref="T22:U22"/>
    <mergeCell ref="N19:P19"/>
    <mergeCell ref="T21:U21"/>
    <mergeCell ref="T19:U19"/>
    <mergeCell ref="T20:U20"/>
    <mergeCell ref="Q19:S19"/>
    <mergeCell ref="V19:X19"/>
    <mergeCell ref="C37:O37"/>
    <mergeCell ref="C38:O38"/>
    <mergeCell ref="V28:X28"/>
    <mergeCell ref="C25:K25"/>
    <mergeCell ref="N25:P25"/>
    <mergeCell ref="Q25:S25"/>
    <mergeCell ref="T25:U25"/>
    <mergeCell ref="V21:X21"/>
    <mergeCell ref="V20:X20"/>
    <mergeCell ref="N20:P20"/>
    <mergeCell ref="V22:X22"/>
    <mergeCell ref="V23:X23"/>
    <mergeCell ref="V29:X29"/>
    <mergeCell ref="V30:X30"/>
    <mergeCell ref="V31:X31"/>
    <mergeCell ref="C39:O39"/>
    <mergeCell ref="C40:O40"/>
    <mergeCell ref="C41:O41"/>
    <mergeCell ref="C34:O34"/>
    <mergeCell ref="C35:O35"/>
    <mergeCell ref="C36:O36"/>
    <mergeCell ref="A1:Y1"/>
    <mergeCell ref="A10:G10"/>
    <mergeCell ref="A15:C15"/>
    <mergeCell ref="A16:C16"/>
    <mergeCell ref="A3:E4"/>
    <mergeCell ref="P4:Q4"/>
    <mergeCell ref="A5:E5"/>
    <mergeCell ref="D15:G16"/>
    <mergeCell ref="A11:G12"/>
    <mergeCell ref="U6:Y6"/>
    <mergeCell ref="U5:Y5"/>
    <mergeCell ref="Q6:T6"/>
  </mergeCells>
  <phoneticPr fontId="2"/>
  <dataValidations disablePrompts="1" count="1">
    <dataValidation type="list" allowBlank="1" showInputMessage="1" showErrorMessage="1" sqref="Y20" xr:uid="{A99559DE-97B3-4A5E-A86A-6D3B15117DCC}">
      <formula1>"10%,8%,0%"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Width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2B07-9F65-4253-BDB0-3ED26455FD96}">
  <sheetPr codeName="Sheet3"/>
  <dimension ref="A1:Y43"/>
  <sheetViews>
    <sheetView view="pageBreakPreview" topLeftCell="D1" zoomScale="70" zoomScaleNormal="70" zoomScaleSheetLayoutView="70" workbookViewId="0">
      <selection activeCell="V29" sqref="V29:X29"/>
    </sheetView>
  </sheetViews>
  <sheetFormatPr defaultColWidth="8.75" defaultRowHeight="13.5" x14ac:dyDescent="0.4"/>
  <cols>
    <col min="1" max="13" width="11.625" style="1" customWidth="1"/>
    <col min="14" max="14" width="7.5" style="1" customWidth="1"/>
    <col min="15" max="25" width="11.625" style="1" customWidth="1"/>
    <col min="26" max="16384" width="8.75" style="1"/>
  </cols>
  <sheetData>
    <row r="1" spans="1:25" ht="54.75" x14ac:dyDescent="0.4">
      <c r="A1" s="1228" t="s">
        <v>33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1228"/>
      <c r="Q1" s="1228"/>
      <c r="R1" s="1228"/>
      <c r="S1" s="1228"/>
      <c r="T1" s="1228"/>
      <c r="U1" s="1228"/>
      <c r="V1" s="1228"/>
      <c r="W1" s="1228"/>
      <c r="X1" s="1228"/>
      <c r="Y1" s="1228"/>
    </row>
    <row r="2" spans="1: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3.25" x14ac:dyDescent="0.2">
      <c r="A3" s="1238" t="s">
        <v>0</v>
      </c>
      <c r="B3" s="1238"/>
      <c r="C3" s="1238"/>
      <c r="D3" s="1238"/>
      <c r="E3" s="1238"/>
      <c r="F3" s="3"/>
      <c r="G3" s="3"/>
      <c r="H3" s="3"/>
      <c r="I3" s="2"/>
      <c r="J3" s="2"/>
      <c r="K3" s="2"/>
      <c r="L3" s="2"/>
      <c r="M3" s="2"/>
      <c r="N3" s="2"/>
      <c r="O3" s="2"/>
      <c r="R3" s="37"/>
      <c r="S3" s="6" t="s">
        <v>32</v>
      </c>
      <c r="T3" s="83"/>
      <c r="U3" s="6" t="s">
        <v>38</v>
      </c>
      <c r="V3" s="83"/>
      <c r="W3" s="6" t="s">
        <v>1</v>
      </c>
      <c r="X3" s="83"/>
      <c r="Y3" s="6" t="s">
        <v>31</v>
      </c>
    </row>
    <row r="4" spans="1:25" ht="23.25" x14ac:dyDescent="0.2">
      <c r="A4" s="1238"/>
      <c r="B4" s="1238"/>
      <c r="C4" s="1238"/>
      <c r="D4" s="1238"/>
      <c r="E4" s="1238"/>
      <c r="F4" s="3"/>
      <c r="G4" s="3"/>
      <c r="H4" s="3"/>
      <c r="I4" s="2"/>
      <c r="J4" s="2"/>
      <c r="K4" s="2"/>
      <c r="L4" s="2"/>
      <c r="M4" s="2"/>
      <c r="N4" s="2"/>
      <c r="O4" s="2"/>
      <c r="P4" s="1239"/>
      <c r="Q4" s="1240"/>
      <c r="R4" s="5"/>
      <c r="S4" s="5"/>
      <c r="T4" s="4"/>
      <c r="U4" s="6"/>
      <c r="V4" s="6"/>
      <c r="W4" s="4"/>
      <c r="X4" s="7"/>
      <c r="Y4" s="4"/>
    </row>
    <row r="5" spans="1:25" ht="45" customHeight="1" thickBot="1" x14ac:dyDescent="0.3">
      <c r="A5" s="1241" t="s">
        <v>48</v>
      </c>
      <c r="B5" s="1241"/>
      <c r="C5" s="1241"/>
      <c r="D5" s="1241"/>
      <c r="E5" s="1241"/>
      <c r="F5" s="8"/>
      <c r="G5" s="8"/>
      <c r="H5" s="88" t="s">
        <v>3</v>
      </c>
      <c r="I5" s="2"/>
      <c r="J5" s="2"/>
      <c r="K5" s="2"/>
      <c r="L5" s="2"/>
      <c r="M5" s="2"/>
      <c r="N5" s="100"/>
      <c r="O5" s="101"/>
      <c r="P5" s="101"/>
      <c r="Q5" s="103" t="s">
        <v>4</v>
      </c>
      <c r="R5" s="103"/>
      <c r="S5" s="103"/>
      <c r="T5" s="103"/>
      <c r="U5" s="1254" t="s">
        <v>51</v>
      </c>
      <c r="V5" s="1255"/>
      <c r="W5" s="1255"/>
      <c r="X5" s="1255"/>
      <c r="Y5" s="1256"/>
    </row>
    <row r="6" spans="1:25" ht="45" customHeight="1" x14ac:dyDescent="0.2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100"/>
      <c r="O6" s="101"/>
      <c r="P6" s="102"/>
      <c r="Q6" s="1257" t="s">
        <v>39</v>
      </c>
      <c r="R6" s="1258"/>
      <c r="S6" s="1258"/>
      <c r="T6" s="1259"/>
      <c r="U6" s="1251" t="s">
        <v>52</v>
      </c>
      <c r="V6" s="1252"/>
      <c r="W6" s="1252"/>
      <c r="X6" s="1252"/>
      <c r="Y6" s="1253"/>
    </row>
    <row r="7" spans="1:25" ht="22.9" customHeight="1" x14ac:dyDescent="0.2">
      <c r="A7" s="1294" t="s">
        <v>40</v>
      </c>
      <c r="B7" s="1295"/>
      <c r="C7" s="1276" t="s">
        <v>49</v>
      </c>
      <c r="D7" s="1276"/>
      <c r="E7" s="1276"/>
      <c r="F7" s="1276"/>
      <c r="G7" s="1277"/>
      <c r="H7" s="3"/>
      <c r="I7" s="2"/>
      <c r="J7" s="2"/>
      <c r="K7" s="2"/>
      <c r="L7" s="2"/>
      <c r="M7" s="2"/>
      <c r="N7" s="93"/>
      <c r="O7" s="93"/>
      <c r="P7" s="94"/>
      <c r="Q7" s="92"/>
      <c r="R7" s="40"/>
      <c r="S7" s="40"/>
      <c r="T7" s="41"/>
      <c r="U7" s="41"/>
      <c r="V7" s="41"/>
      <c r="W7" s="41"/>
      <c r="X7" s="41"/>
      <c r="Y7" s="42"/>
    </row>
    <row r="8" spans="1:25" ht="30" x14ac:dyDescent="0.2">
      <c r="A8" s="80"/>
      <c r="B8" s="81"/>
      <c r="C8" s="1278"/>
      <c r="D8" s="1278"/>
      <c r="E8" s="1278"/>
      <c r="F8" s="1278"/>
      <c r="G8" s="1279"/>
      <c r="H8" s="3"/>
      <c r="I8" s="2"/>
      <c r="J8" s="2"/>
      <c r="K8" s="2"/>
      <c r="L8" s="2"/>
      <c r="M8" s="2"/>
      <c r="N8" s="95"/>
      <c r="O8" s="74"/>
      <c r="P8" s="96"/>
      <c r="Q8" s="118" t="s">
        <v>7</v>
      </c>
      <c r="R8" s="74" t="s">
        <v>42</v>
      </c>
      <c r="S8" s="3"/>
      <c r="T8" s="3"/>
      <c r="U8" s="3"/>
      <c r="V8" s="3"/>
      <c r="W8" s="3"/>
      <c r="X8" s="3"/>
      <c r="Y8" s="27"/>
    </row>
    <row r="9" spans="1:25" ht="30" x14ac:dyDescent="0.2">
      <c r="H9" s="3"/>
      <c r="I9" s="2"/>
      <c r="J9" s="2"/>
      <c r="K9" s="2"/>
      <c r="L9" s="2"/>
      <c r="M9" s="2"/>
      <c r="N9" s="83"/>
      <c r="O9" s="74"/>
      <c r="P9" s="96"/>
      <c r="Q9" s="89"/>
      <c r="U9" s="3"/>
      <c r="V9" s="3"/>
      <c r="W9" s="3"/>
      <c r="X9" s="3"/>
      <c r="Y9" s="27"/>
    </row>
    <row r="10" spans="1:25" ht="30" x14ac:dyDescent="0.25">
      <c r="A10" s="1292" t="s">
        <v>6</v>
      </c>
      <c r="B10" s="1293"/>
      <c r="C10" s="90"/>
      <c r="D10" s="90"/>
      <c r="E10" s="90"/>
      <c r="F10" s="90"/>
      <c r="G10" s="91"/>
      <c r="H10" s="3"/>
      <c r="I10" s="2"/>
      <c r="J10" s="2"/>
      <c r="K10" s="2"/>
      <c r="L10" s="2"/>
      <c r="M10" s="2"/>
      <c r="N10" s="95"/>
      <c r="O10" s="75"/>
      <c r="P10" s="96"/>
      <c r="Q10" s="118" t="s">
        <v>9</v>
      </c>
      <c r="R10" s="3" t="s">
        <v>43</v>
      </c>
      <c r="S10" s="3"/>
      <c r="T10" s="3"/>
      <c r="U10" s="3"/>
      <c r="V10" s="3"/>
      <c r="W10" s="3"/>
      <c r="X10" s="3"/>
      <c r="Y10" s="27"/>
    </row>
    <row r="11" spans="1:25" ht="30" customHeight="1" x14ac:dyDescent="0.2">
      <c r="A11" s="1248" t="s">
        <v>50</v>
      </c>
      <c r="B11" s="1249"/>
      <c r="C11" s="1249"/>
      <c r="D11" s="1249"/>
      <c r="E11" s="1249"/>
      <c r="F11" s="1249"/>
      <c r="G11" s="1250"/>
      <c r="H11" s="3"/>
      <c r="I11" s="2"/>
      <c r="J11" s="2"/>
      <c r="K11" s="2"/>
      <c r="L11" s="2"/>
      <c r="M11" s="2"/>
      <c r="N11" s="83"/>
      <c r="O11" s="74"/>
      <c r="P11" s="96"/>
      <c r="Q11" s="89"/>
      <c r="R11" s="3"/>
      <c r="S11" s="3"/>
      <c r="T11" s="3"/>
      <c r="Y11" s="28"/>
    </row>
    <row r="12" spans="1:25" ht="30" customHeight="1" x14ac:dyDescent="0.25">
      <c r="A12" s="1248"/>
      <c r="B12" s="1249"/>
      <c r="C12" s="1249"/>
      <c r="D12" s="1249"/>
      <c r="E12" s="1249"/>
      <c r="F12" s="1249"/>
      <c r="G12" s="1250"/>
      <c r="H12" s="3"/>
      <c r="I12" s="2"/>
      <c r="J12" s="2"/>
      <c r="K12" s="2"/>
      <c r="L12" s="2"/>
      <c r="M12" s="2"/>
      <c r="N12" s="95"/>
      <c r="O12" s="75"/>
      <c r="P12" s="96"/>
      <c r="Q12" s="89"/>
      <c r="R12" s="3"/>
      <c r="S12" s="3"/>
      <c r="T12" s="3"/>
      <c r="U12" s="3"/>
      <c r="V12" s="3"/>
      <c r="W12" s="3"/>
      <c r="X12" s="57" t="s">
        <v>10</v>
      </c>
      <c r="Y12" s="28"/>
    </row>
    <row r="13" spans="1:25" ht="23.25" x14ac:dyDescent="0.2">
      <c r="A13" s="34"/>
      <c r="B13" s="35"/>
      <c r="C13" s="35"/>
      <c r="D13" s="35"/>
      <c r="E13" s="35"/>
      <c r="F13" s="35"/>
      <c r="G13" s="36"/>
      <c r="H13" s="3"/>
      <c r="I13" s="2"/>
      <c r="J13" s="2"/>
      <c r="K13" s="2"/>
      <c r="L13" s="2"/>
      <c r="M13" s="2"/>
      <c r="N13" s="97"/>
      <c r="O13" s="31"/>
      <c r="P13" s="96"/>
      <c r="Q13" s="89"/>
      <c r="R13" s="31"/>
      <c r="S13" s="31"/>
      <c r="T13" s="31"/>
      <c r="U13" s="31"/>
      <c r="V13" s="31"/>
      <c r="W13" s="31"/>
      <c r="Y13" s="58"/>
    </row>
    <row r="14" spans="1:25" ht="24" thickBot="1" x14ac:dyDescent="0.25">
      <c r="A14" s="3"/>
      <c r="B14" s="3"/>
      <c r="C14" s="3"/>
      <c r="D14" s="3"/>
      <c r="E14" s="3"/>
      <c r="F14" s="3"/>
      <c r="G14" s="3"/>
      <c r="H14" s="3"/>
      <c r="I14" s="2"/>
      <c r="J14" s="2"/>
      <c r="K14" s="2"/>
      <c r="L14" s="2"/>
      <c r="M14" s="2"/>
      <c r="P14" s="96"/>
      <c r="Q14" s="89"/>
      <c r="R14" s="31"/>
      <c r="S14" s="31"/>
      <c r="T14" s="31"/>
      <c r="U14" s="31"/>
      <c r="V14" s="31"/>
      <c r="W14" s="31"/>
      <c r="Y14" s="58"/>
    </row>
    <row r="15" spans="1:25" ht="41.45" customHeight="1" x14ac:dyDescent="0.25">
      <c r="A15" s="1232" t="s">
        <v>11</v>
      </c>
      <c r="B15" s="1233"/>
      <c r="C15" s="1234"/>
      <c r="D15" s="1242">
        <f>V29+V30+V31</f>
        <v>2862000000</v>
      </c>
      <c r="E15" s="1243"/>
      <c r="F15" s="1243"/>
      <c r="G15" s="1244"/>
      <c r="H15" s="104"/>
      <c r="I15" s="2"/>
      <c r="J15" s="2"/>
      <c r="K15" s="2"/>
      <c r="L15" s="2"/>
      <c r="M15" s="2"/>
      <c r="N15" s="95"/>
      <c r="O15" s="75"/>
      <c r="P15" s="96"/>
      <c r="Q15" s="84"/>
      <c r="R15" s="75"/>
      <c r="S15" s="31"/>
      <c r="T15" s="31"/>
      <c r="U15" s="31"/>
      <c r="V15" s="31"/>
      <c r="W15" s="31"/>
      <c r="X15" s="59"/>
      <c r="Y15" s="58"/>
    </row>
    <row r="16" spans="1:25" ht="41.45" customHeight="1" thickBot="1" x14ac:dyDescent="0.3">
      <c r="A16" s="1235" t="s">
        <v>12</v>
      </c>
      <c r="B16" s="1236"/>
      <c r="C16" s="1237"/>
      <c r="D16" s="1245"/>
      <c r="E16" s="1246"/>
      <c r="F16" s="1246"/>
      <c r="G16" s="1247"/>
      <c r="H16" s="104"/>
      <c r="I16" s="2"/>
      <c r="J16" s="2"/>
      <c r="K16" s="2"/>
      <c r="L16" s="2"/>
      <c r="M16" s="2"/>
      <c r="N16" s="3"/>
      <c r="P16" s="27"/>
      <c r="Q16" s="118" t="s">
        <v>37</v>
      </c>
      <c r="R16" s="75" t="s">
        <v>45</v>
      </c>
      <c r="S16" s="3"/>
      <c r="T16" s="3"/>
      <c r="V16" s="31" t="s">
        <v>36</v>
      </c>
      <c r="W16" s="3"/>
      <c r="X16" s="3"/>
      <c r="Y16" s="27"/>
    </row>
    <row r="17" spans="1:25" ht="14.25" x14ac:dyDescent="0.15">
      <c r="A17" s="10" t="s">
        <v>13</v>
      </c>
      <c r="B17" s="9"/>
      <c r="C17" s="9"/>
      <c r="D17" s="9"/>
      <c r="E17" s="1272">
        <f>AA30</f>
        <v>0</v>
      </c>
      <c r="F17" s="1272"/>
      <c r="G17" s="10" t="s">
        <v>14</v>
      </c>
      <c r="H17" s="9"/>
      <c r="I17" s="2"/>
      <c r="J17" s="2"/>
      <c r="K17" s="2"/>
      <c r="L17" s="2"/>
      <c r="M17" s="2"/>
      <c r="N17" s="98"/>
      <c r="O17" s="98"/>
      <c r="P17" s="99"/>
      <c r="Q17" s="11"/>
      <c r="R17" s="12"/>
      <c r="S17" s="12"/>
      <c r="T17" s="12"/>
      <c r="U17" s="12"/>
      <c r="V17" s="12"/>
      <c r="W17" s="12"/>
      <c r="X17" s="12"/>
      <c r="Y17" s="13"/>
    </row>
    <row r="18" spans="1: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55.15" customHeight="1" x14ac:dyDescent="0.2">
      <c r="A19" s="106" t="s">
        <v>15</v>
      </c>
      <c r="B19" s="106" t="s">
        <v>16</v>
      </c>
      <c r="C19" s="1262" t="s">
        <v>27</v>
      </c>
      <c r="D19" s="1262"/>
      <c r="E19" s="1262"/>
      <c r="F19" s="1262"/>
      <c r="G19" s="1262"/>
      <c r="H19" s="1262"/>
      <c r="I19" s="1262"/>
      <c r="J19" s="1262"/>
      <c r="K19" s="1262"/>
      <c r="L19" s="106" t="s">
        <v>28</v>
      </c>
      <c r="M19" s="106" t="s">
        <v>29</v>
      </c>
      <c r="N19" s="1262" t="s">
        <v>30</v>
      </c>
      <c r="O19" s="1262"/>
      <c r="P19" s="1262"/>
      <c r="Q19" s="1262" t="s">
        <v>17</v>
      </c>
      <c r="R19" s="1262"/>
      <c r="S19" s="1262"/>
      <c r="T19" s="1262" t="s">
        <v>18</v>
      </c>
      <c r="U19" s="1262"/>
      <c r="V19" s="1262" t="s">
        <v>19</v>
      </c>
      <c r="W19" s="1262"/>
      <c r="X19" s="1262"/>
      <c r="Y19" s="106" t="s">
        <v>20</v>
      </c>
    </row>
    <row r="20" spans="1:25" ht="55.15" customHeight="1" x14ac:dyDescent="0.2">
      <c r="A20" s="107">
        <v>10</v>
      </c>
      <c r="B20" s="107">
        <v>16</v>
      </c>
      <c r="C20" s="1264" t="s">
        <v>21</v>
      </c>
      <c r="D20" s="1264"/>
      <c r="E20" s="1264"/>
      <c r="F20" s="1264"/>
      <c r="G20" s="1264"/>
      <c r="H20" s="1264"/>
      <c r="I20" s="1264"/>
      <c r="J20" s="1264"/>
      <c r="K20" s="1264"/>
      <c r="L20" s="107">
        <v>1</v>
      </c>
      <c r="M20" s="107" t="s">
        <v>22</v>
      </c>
      <c r="N20" s="1296">
        <v>900000000</v>
      </c>
      <c r="O20" s="1297"/>
      <c r="P20" s="1298"/>
      <c r="Q20" s="1265">
        <f>N20*L20</f>
        <v>900000000</v>
      </c>
      <c r="R20" s="1265"/>
      <c r="S20" s="1265"/>
      <c r="T20" s="1273">
        <f>ROUND(Q20*Y20,0)</f>
        <v>90000000</v>
      </c>
      <c r="U20" s="1273"/>
      <c r="V20" s="1265">
        <f>Q20+T20</f>
        <v>990000000</v>
      </c>
      <c r="W20" s="1265"/>
      <c r="X20" s="1265"/>
      <c r="Y20" s="108">
        <v>0.1</v>
      </c>
    </row>
    <row r="21" spans="1:25" ht="55.15" customHeight="1" x14ac:dyDescent="0.2">
      <c r="A21" s="107">
        <v>10</v>
      </c>
      <c r="B21" s="107">
        <v>16</v>
      </c>
      <c r="C21" s="1264" t="s">
        <v>21</v>
      </c>
      <c r="D21" s="1264"/>
      <c r="E21" s="1264"/>
      <c r="F21" s="1264"/>
      <c r="G21" s="1264"/>
      <c r="H21" s="1264"/>
      <c r="I21" s="1264"/>
      <c r="J21" s="1264"/>
      <c r="K21" s="1264"/>
      <c r="L21" s="107">
        <v>1</v>
      </c>
      <c r="M21" s="107" t="s">
        <v>22</v>
      </c>
      <c r="N21" s="1296">
        <v>900000000</v>
      </c>
      <c r="O21" s="1297"/>
      <c r="P21" s="1298"/>
      <c r="Q21" s="1265">
        <f>N21*L21</f>
        <v>900000000</v>
      </c>
      <c r="R21" s="1265"/>
      <c r="S21" s="1265"/>
      <c r="T21" s="1273">
        <f>ROUND(Q21*Y21,0)</f>
        <v>72000000</v>
      </c>
      <c r="U21" s="1273"/>
      <c r="V21" s="1265">
        <f>Q21+T21</f>
        <v>972000000</v>
      </c>
      <c r="W21" s="1265"/>
      <c r="X21" s="1265"/>
      <c r="Y21" s="108">
        <v>0.08</v>
      </c>
    </row>
    <row r="22" spans="1:25" ht="55.15" customHeight="1" x14ac:dyDescent="0.2">
      <c r="A22" s="107">
        <v>10</v>
      </c>
      <c r="B22" s="107">
        <v>16</v>
      </c>
      <c r="C22" s="1264" t="s">
        <v>21</v>
      </c>
      <c r="D22" s="1264"/>
      <c r="E22" s="1264"/>
      <c r="F22" s="1264"/>
      <c r="G22" s="1264"/>
      <c r="H22" s="1264"/>
      <c r="I22" s="1264"/>
      <c r="J22" s="1264"/>
      <c r="K22" s="1264"/>
      <c r="L22" s="107">
        <v>1</v>
      </c>
      <c r="M22" s="107" t="s">
        <v>22</v>
      </c>
      <c r="N22" s="1296">
        <v>900000000</v>
      </c>
      <c r="O22" s="1297"/>
      <c r="P22" s="1298"/>
      <c r="Q22" s="1265">
        <f>N22*L22</f>
        <v>900000000</v>
      </c>
      <c r="R22" s="1265"/>
      <c r="S22" s="1265"/>
      <c r="T22" s="1273">
        <f>ROUND(Q22*Y22,0)</f>
        <v>0</v>
      </c>
      <c r="U22" s="1273"/>
      <c r="V22" s="1265">
        <f>Q22+T22</f>
        <v>900000000</v>
      </c>
      <c r="W22" s="1265"/>
      <c r="X22" s="1265"/>
      <c r="Y22" s="108">
        <v>0</v>
      </c>
    </row>
    <row r="23" spans="1:25" ht="55.15" customHeight="1" x14ac:dyDescent="0.2">
      <c r="A23" s="107"/>
      <c r="B23" s="107"/>
      <c r="C23" s="1264"/>
      <c r="D23" s="1264"/>
      <c r="E23" s="1264"/>
      <c r="F23" s="1264"/>
      <c r="G23" s="1264"/>
      <c r="H23" s="1264"/>
      <c r="I23" s="1264"/>
      <c r="J23" s="1264"/>
      <c r="K23" s="1264"/>
      <c r="L23" s="107"/>
      <c r="M23" s="107"/>
      <c r="N23" s="1296"/>
      <c r="O23" s="1297"/>
      <c r="P23" s="1298"/>
      <c r="Q23" s="1265"/>
      <c r="R23" s="1265"/>
      <c r="S23" s="1265"/>
      <c r="T23" s="1265"/>
      <c r="U23" s="1265"/>
      <c r="V23" s="1265"/>
      <c r="W23" s="1265"/>
      <c r="X23" s="1265"/>
      <c r="Y23" s="108"/>
    </row>
    <row r="24" spans="1:25" ht="55.15" customHeight="1" x14ac:dyDescent="0.2">
      <c r="A24" s="107"/>
      <c r="B24" s="107"/>
      <c r="C24" s="1264"/>
      <c r="D24" s="1264"/>
      <c r="E24" s="1264"/>
      <c r="F24" s="1264"/>
      <c r="G24" s="1264"/>
      <c r="H24" s="1264"/>
      <c r="I24" s="1264"/>
      <c r="J24" s="1264"/>
      <c r="K24" s="1264"/>
      <c r="L24" s="107"/>
      <c r="M24" s="107"/>
      <c r="N24" s="1296"/>
      <c r="O24" s="1297"/>
      <c r="P24" s="1298"/>
      <c r="Q24" s="1265"/>
      <c r="R24" s="1265"/>
      <c r="S24" s="1265"/>
      <c r="T24" s="1265"/>
      <c r="U24" s="1265"/>
      <c r="V24" s="1265"/>
      <c r="W24" s="1265"/>
      <c r="X24" s="1265"/>
      <c r="Y24" s="108"/>
    </row>
    <row r="25" spans="1:25" ht="55.15" customHeight="1" x14ac:dyDescent="0.2">
      <c r="A25" s="107"/>
      <c r="B25" s="107"/>
      <c r="C25" s="1264"/>
      <c r="D25" s="1264"/>
      <c r="E25" s="1264"/>
      <c r="F25" s="1264"/>
      <c r="G25" s="1264"/>
      <c r="H25" s="1264"/>
      <c r="I25" s="1264"/>
      <c r="J25" s="1264"/>
      <c r="K25" s="1264"/>
      <c r="L25" s="107"/>
      <c r="M25" s="107"/>
      <c r="N25" s="1296"/>
      <c r="O25" s="1297"/>
      <c r="P25" s="1298"/>
      <c r="Q25" s="1265"/>
      <c r="R25" s="1265"/>
      <c r="S25" s="1265"/>
      <c r="T25" s="1265"/>
      <c r="U25" s="1265"/>
      <c r="V25" s="1265"/>
      <c r="W25" s="1265"/>
      <c r="X25" s="1265"/>
      <c r="Y25" s="108"/>
    </row>
    <row r="26" spans="1:25" ht="55.15" customHeight="1" x14ac:dyDescent="0.2">
      <c r="A26" s="107"/>
      <c r="B26" s="107"/>
      <c r="C26" s="1264"/>
      <c r="D26" s="1264"/>
      <c r="E26" s="1264"/>
      <c r="F26" s="1264"/>
      <c r="G26" s="1264"/>
      <c r="H26" s="1264"/>
      <c r="I26" s="1264"/>
      <c r="J26" s="1264"/>
      <c r="K26" s="1264"/>
      <c r="L26" s="107"/>
      <c r="M26" s="107"/>
      <c r="N26" s="1296"/>
      <c r="O26" s="1297"/>
      <c r="P26" s="1298"/>
      <c r="Q26" s="1265"/>
      <c r="R26" s="1265"/>
      <c r="S26" s="1265"/>
      <c r="T26" s="1265"/>
      <c r="U26" s="1265"/>
      <c r="V26" s="1265"/>
      <c r="W26" s="1265"/>
      <c r="X26" s="1265"/>
      <c r="Y26" s="108"/>
    </row>
    <row r="27" spans="1:25" ht="17.4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8"/>
      <c r="K27" s="18"/>
      <c r="L27" s="18"/>
      <c r="M27" s="22"/>
      <c r="N27" s="22"/>
      <c r="O27" s="22"/>
      <c r="P27" s="22"/>
      <c r="Q27" s="18"/>
      <c r="R27" s="18"/>
      <c r="S27" s="18"/>
      <c r="T27" s="18"/>
      <c r="U27" s="18"/>
      <c r="V27" s="18"/>
      <c r="W27" s="18"/>
      <c r="X27" s="18"/>
      <c r="Y27" s="2"/>
    </row>
    <row r="28" spans="1:25" ht="40.15" customHeight="1" thickBo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8"/>
      <c r="P28" s="105"/>
      <c r="T28" s="1263" t="s">
        <v>35</v>
      </c>
      <c r="U28" s="1263"/>
      <c r="V28" s="1313" t="s">
        <v>34</v>
      </c>
      <c r="W28" s="1313"/>
      <c r="X28" s="1313"/>
    </row>
    <row r="29" spans="1:25" ht="53.45" customHeight="1" x14ac:dyDescent="0.2">
      <c r="A29" s="19"/>
      <c r="B29" s="20"/>
      <c r="C29" s="20"/>
      <c r="D29" s="2"/>
      <c r="E29" s="2"/>
      <c r="F29" s="20"/>
      <c r="G29" s="2"/>
      <c r="H29" s="20"/>
      <c r="I29" s="2"/>
      <c r="J29" s="2"/>
      <c r="K29" s="2"/>
      <c r="L29" s="2"/>
      <c r="M29" s="2"/>
      <c r="N29" s="2"/>
      <c r="O29" s="2"/>
      <c r="P29" s="1299" t="s">
        <v>55</v>
      </c>
      <c r="Q29" s="1300"/>
      <c r="R29" s="1300"/>
      <c r="S29" s="1301"/>
      <c r="T29" s="1302">
        <f>IF(V29&lt;&gt;0,ROUND(V29*10/110,0),"")</f>
        <v>90000000</v>
      </c>
      <c r="U29" s="1303"/>
      <c r="V29" s="1304">
        <f>SUMIF($Y$20:$Y$26,10%,$V$20:$X$26)</f>
        <v>990000000</v>
      </c>
      <c r="W29" s="1304"/>
      <c r="X29" s="1305"/>
      <c r="Y29" s="2"/>
    </row>
    <row r="30" spans="1:25" ht="55.15" customHeight="1" x14ac:dyDescent="0.2">
      <c r="A30" s="25"/>
      <c r="B30" s="20"/>
      <c r="C30" s="20"/>
      <c r="D30" s="2"/>
      <c r="E30" s="2"/>
      <c r="F30" s="20"/>
      <c r="G30" s="20"/>
      <c r="H30" s="2"/>
      <c r="I30" s="2"/>
      <c r="J30" s="2"/>
      <c r="K30" s="2"/>
      <c r="L30" s="2"/>
      <c r="M30" s="2"/>
      <c r="N30" s="2"/>
      <c r="O30" s="2"/>
      <c r="P30" s="1306" t="s">
        <v>56</v>
      </c>
      <c r="Q30" s="1307"/>
      <c r="R30" s="1307"/>
      <c r="S30" s="1308"/>
      <c r="T30" s="1309">
        <f>IF(V30&lt;&gt;0,ROUND(V30*8/108,0),"")</f>
        <v>72000000</v>
      </c>
      <c r="U30" s="1310"/>
      <c r="V30" s="1311">
        <f>SUMIF($Y$20:$Y$26,8%,$V$20:$X$26)</f>
        <v>972000000</v>
      </c>
      <c r="W30" s="1311"/>
      <c r="X30" s="1312"/>
      <c r="Y30" s="2"/>
    </row>
    <row r="31" spans="1:25" ht="55.15" customHeight="1" thickBot="1" x14ac:dyDescent="0.25">
      <c r="A31" s="25"/>
      <c r="B31" s="72"/>
      <c r="D31" s="2"/>
      <c r="E31" s="2"/>
      <c r="F31" s="20"/>
      <c r="G31" s="20"/>
      <c r="H31" s="2"/>
      <c r="I31" s="2"/>
      <c r="J31" s="2"/>
      <c r="K31" s="2"/>
      <c r="L31" s="2"/>
      <c r="M31" s="2"/>
      <c r="N31" s="2"/>
      <c r="O31" s="2"/>
      <c r="P31" s="1314" t="s">
        <v>57</v>
      </c>
      <c r="Q31" s="1315"/>
      <c r="R31" s="1315"/>
      <c r="S31" s="1316"/>
      <c r="T31" s="1274">
        <f>IF(V31&lt;&gt;0,ROUND(V31*0,0),"")</f>
        <v>0</v>
      </c>
      <c r="U31" s="1275"/>
      <c r="V31" s="1317">
        <f>SUMIF($Y$20:$Y$26,0%,$V$20:$X$26)</f>
        <v>900000000</v>
      </c>
      <c r="W31" s="1317"/>
      <c r="X31" s="1318"/>
      <c r="Y31" s="2"/>
    </row>
    <row r="32" spans="1:25" ht="54.75" customHeight="1" x14ac:dyDescent="0.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  <c r="Q32" s="116"/>
      <c r="R32" s="116"/>
      <c r="S32" s="116"/>
      <c r="T32" s="116"/>
      <c r="U32" s="116"/>
      <c r="V32" s="117"/>
      <c r="W32" s="116"/>
      <c r="X32" s="116"/>
      <c r="Y32" s="2"/>
    </row>
    <row r="33" spans="1:25" x14ac:dyDescent="0.15">
      <c r="A33" s="66"/>
      <c r="B33" s="66"/>
      <c r="C33" s="6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 x14ac:dyDescent="0.15">
      <c r="A34" s="68"/>
      <c r="B34" s="69"/>
      <c r="C34" s="1260"/>
      <c r="D34" s="1260"/>
      <c r="E34" s="1260"/>
      <c r="F34" s="1260"/>
      <c r="G34" s="1260"/>
      <c r="H34" s="1260"/>
      <c r="I34" s="1260"/>
      <c r="J34" s="1260"/>
      <c r="K34" s="1260"/>
      <c r="L34" s="1260"/>
      <c r="M34" s="1260"/>
      <c r="N34" s="1260"/>
      <c r="O34" s="1260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1:25" x14ac:dyDescent="0.15">
      <c r="A35" s="68"/>
      <c r="B35" s="7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 x14ac:dyDescent="0.15">
      <c r="A36" s="68"/>
      <c r="B36" s="70"/>
      <c r="C36" s="1260"/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 x14ac:dyDescent="0.15">
      <c r="A37" s="68"/>
      <c r="B37" s="69"/>
      <c r="C37" s="1260"/>
      <c r="D37" s="1260"/>
      <c r="E37" s="1260"/>
      <c r="F37" s="1260"/>
      <c r="G37" s="1260"/>
      <c r="H37" s="1260"/>
      <c r="I37" s="1260"/>
      <c r="J37" s="1260"/>
      <c r="K37" s="1260"/>
      <c r="L37" s="1260"/>
      <c r="M37" s="1260"/>
      <c r="N37" s="1260"/>
      <c r="O37" s="1260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 x14ac:dyDescent="0.15">
      <c r="A38" s="68"/>
      <c r="B38" s="69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" x14ac:dyDescent="0.15">
      <c r="A39" s="68"/>
      <c r="B39" s="69"/>
      <c r="C39" s="1260"/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1260"/>
      <c r="O39" s="1260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1:25" x14ac:dyDescent="0.15">
      <c r="A40" s="68"/>
      <c r="B40" s="69"/>
      <c r="C40" s="1260"/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0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 x14ac:dyDescent="0.15">
      <c r="A41" s="2"/>
      <c r="B41" s="71"/>
      <c r="C41" s="1261"/>
      <c r="D41" s="1261"/>
      <c r="E41" s="1261"/>
      <c r="F41" s="1261"/>
      <c r="G41" s="1261"/>
      <c r="H41" s="1261"/>
      <c r="I41" s="1261"/>
      <c r="J41" s="1261"/>
      <c r="K41" s="1261"/>
      <c r="L41" s="1261"/>
      <c r="M41" s="1261"/>
      <c r="N41" s="1261"/>
      <c r="O41" s="1261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 x14ac:dyDescent="0.1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mergeCells count="74">
    <mergeCell ref="C37:O37"/>
    <mergeCell ref="C38:O38"/>
    <mergeCell ref="C39:O39"/>
    <mergeCell ref="C40:O40"/>
    <mergeCell ref="C41:O41"/>
    <mergeCell ref="V28:X28"/>
    <mergeCell ref="P31:S31"/>
    <mergeCell ref="T31:U31"/>
    <mergeCell ref="V31:X31"/>
    <mergeCell ref="C34:O34"/>
    <mergeCell ref="T28:U28"/>
    <mergeCell ref="C35:O35"/>
    <mergeCell ref="C36:O36"/>
    <mergeCell ref="P29:S29"/>
    <mergeCell ref="T29:U29"/>
    <mergeCell ref="V29:X29"/>
    <mergeCell ref="P30:S30"/>
    <mergeCell ref="T30:U30"/>
    <mergeCell ref="V30:X30"/>
    <mergeCell ref="C26:K26"/>
    <mergeCell ref="N26:P26"/>
    <mergeCell ref="Q26:S26"/>
    <mergeCell ref="T26:U26"/>
    <mergeCell ref="V26:X26"/>
    <mergeCell ref="C24:K24"/>
    <mergeCell ref="N24:P24"/>
    <mergeCell ref="Q24:S24"/>
    <mergeCell ref="T24:U24"/>
    <mergeCell ref="V24:X24"/>
    <mergeCell ref="C25:K25"/>
    <mergeCell ref="N25:P25"/>
    <mergeCell ref="Q25:S25"/>
    <mergeCell ref="T25:U25"/>
    <mergeCell ref="V25:X25"/>
    <mergeCell ref="C22:K22"/>
    <mergeCell ref="N22:P22"/>
    <mergeCell ref="Q22:S22"/>
    <mergeCell ref="T22:U22"/>
    <mergeCell ref="V22:X22"/>
    <mergeCell ref="C23:K23"/>
    <mergeCell ref="N23:P23"/>
    <mergeCell ref="Q23:S23"/>
    <mergeCell ref="T23:U23"/>
    <mergeCell ref="V23:X23"/>
    <mergeCell ref="C20:K20"/>
    <mergeCell ref="N20:P20"/>
    <mergeCell ref="Q20:S20"/>
    <mergeCell ref="T20:U20"/>
    <mergeCell ref="V20:X20"/>
    <mergeCell ref="C21:K21"/>
    <mergeCell ref="N21:P21"/>
    <mergeCell ref="Q21:S21"/>
    <mergeCell ref="T21:U21"/>
    <mergeCell ref="V21:X21"/>
    <mergeCell ref="V19:X19"/>
    <mergeCell ref="C7:G8"/>
    <mergeCell ref="A11:G12"/>
    <mergeCell ref="A15:C15"/>
    <mergeCell ref="D15:G16"/>
    <mergeCell ref="A16:C16"/>
    <mergeCell ref="E17:F17"/>
    <mergeCell ref="C19:K19"/>
    <mergeCell ref="N19:P19"/>
    <mergeCell ref="Q19:S19"/>
    <mergeCell ref="T19:U19"/>
    <mergeCell ref="Q6:T6"/>
    <mergeCell ref="U6:Y6"/>
    <mergeCell ref="A10:B10"/>
    <mergeCell ref="A7:B7"/>
    <mergeCell ref="A1:Y1"/>
    <mergeCell ref="A3:E4"/>
    <mergeCell ref="P4:Q4"/>
    <mergeCell ref="A5:E5"/>
    <mergeCell ref="U5:Y5"/>
  </mergeCells>
  <phoneticPr fontId="2"/>
  <dataValidations count="1">
    <dataValidation type="list" allowBlank="1" showInputMessage="1" showErrorMessage="1" sqref="Y20" xr:uid="{4044CA70-5993-4C79-80B8-9047ABA38E96}">
      <formula1>"10%,8%,0%"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5" fitToWidth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89B0-E71C-44B3-BA54-AAF6EEC772C6}">
  <sheetPr codeName="Sheet4"/>
  <dimension ref="A1:AB43"/>
  <sheetViews>
    <sheetView view="pageBreakPreview" zoomScale="55" zoomScaleNormal="70" zoomScaleSheetLayoutView="55" workbookViewId="0">
      <selection activeCell="V29" sqref="V29:X29"/>
    </sheetView>
  </sheetViews>
  <sheetFormatPr defaultColWidth="8.75" defaultRowHeight="13.5" x14ac:dyDescent="0.4"/>
  <cols>
    <col min="1" max="2" width="10.875" style="1" bestFit="1" customWidth="1"/>
    <col min="3" max="7" width="11.375" style="1" customWidth="1"/>
    <col min="8" max="11" width="8.75" style="1"/>
    <col min="12" max="15" width="6.75" style="1" customWidth="1"/>
    <col min="16" max="28" width="11.25" style="1" customWidth="1"/>
    <col min="29" max="16384" width="8.75" style="1"/>
  </cols>
  <sheetData>
    <row r="1" spans="1:28" ht="54.75" x14ac:dyDescent="0.4">
      <c r="A1" s="1228" t="s">
        <v>33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1228"/>
      <c r="Q1" s="1228"/>
      <c r="R1" s="1228"/>
      <c r="S1" s="1228"/>
      <c r="T1" s="1228"/>
      <c r="U1" s="1228"/>
      <c r="V1" s="1228"/>
      <c r="W1" s="1228"/>
      <c r="X1" s="1228"/>
      <c r="Y1" s="1228"/>
      <c r="Z1" s="1228"/>
      <c r="AA1" s="1228"/>
      <c r="AB1" s="1228"/>
    </row>
    <row r="2" spans="1:28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3.25" x14ac:dyDescent="0.2">
      <c r="A3" s="1319" t="s">
        <v>0</v>
      </c>
      <c r="B3" s="1319"/>
      <c r="C3" s="1319"/>
      <c r="D3" s="1319"/>
      <c r="E3" s="1319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U3" s="37"/>
      <c r="V3" s="6" t="s">
        <v>32</v>
      </c>
      <c r="W3" s="83"/>
      <c r="X3" s="6" t="s">
        <v>38</v>
      </c>
      <c r="Y3" s="83"/>
      <c r="Z3" s="6" t="s">
        <v>1</v>
      </c>
      <c r="AA3" s="83"/>
      <c r="AB3" s="6" t="s">
        <v>31</v>
      </c>
    </row>
    <row r="4" spans="1:28" ht="23.25" x14ac:dyDescent="0.2">
      <c r="A4" s="1319"/>
      <c r="B4" s="1319"/>
      <c r="C4" s="1319"/>
      <c r="D4" s="1319"/>
      <c r="E4" s="1319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1240"/>
      <c r="T4" s="1240"/>
      <c r="U4" s="5"/>
      <c r="V4" s="5"/>
      <c r="W4" s="4"/>
      <c r="X4" s="6"/>
      <c r="Y4" s="6"/>
      <c r="Z4" s="4"/>
      <c r="AA4" s="7"/>
      <c r="AB4" s="4"/>
    </row>
    <row r="5" spans="1:28" ht="45" customHeight="1" thickBot="1" x14ac:dyDescent="0.3">
      <c r="A5" s="1320" t="s">
        <v>48</v>
      </c>
      <c r="B5" s="1320"/>
      <c r="C5" s="1320"/>
      <c r="D5" s="1320"/>
      <c r="E5" s="1320"/>
      <c r="F5" s="8"/>
      <c r="G5" s="8"/>
      <c r="H5" s="88" t="s">
        <v>3</v>
      </c>
      <c r="I5" s="2"/>
      <c r="J5" s="2"/>
      <c r="K5" s="2"/>
      <c r="L5" s="2"/>
      <c r="M5" s="2"/>
      <c r="N5" s="2"/>
      <c r="O5" s="2"/>
      <c r="P5" s="2"/>
      <c r="Q5" s="1321" t="s">
        <v>4</v>
      </c>
      <c r="R5" s="1322"/>
      <c r="S5" s="1322"/>
      <c r="T5" s="1322"/>
      <c r="U5" s="1322"/>
      <c r="V5" s="1323"/>
      <c r="W5" s="1254" t="s">
        <v>51</v>
      </c>
      <c r="X5" s="1255"/>
      <c r="Y5" s="1255"/>
      <c r="Z5" s="1255"/>
      <c r="AA5" s="1255"/>
      <c r="AB5" s="1256"/>
    </row>
    <row r="6" spans="1:28" ht="45" customHeight="1" x14ac:dyDescent="0.2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1321" t="s">
        <v>39</v>
      </c>
      <c r="R6" s="1322"/>
      <c r="S6" s="1322"/>
      <c r="T6" s="1322"/>
      <c r="U6" s="1322"/>
      <c r="V6" s="1323"/>
      <c r="W6" s="1367" t="s">
        <v>46</v>
      </c>
      <c r="X6" s="1368"/>
      <c r="Y6" s="1368"/>
      <c r="Z6" s="1368"/>
      <c r="AA6" s="1368"/>
      <c r="AB6" s="1369"/>
    </row>
    <row r="7" spans="1:28" ht="22.9" customHeight="1" x14ac:dyDescent="0.2">
      <c r="A7" s="77" t="s">
        <v>40</v>
      </c>
      <c r="B7" s="78"/>
      <c r="C7" s="1354" t="s">
        <v>49</v>
      </c>
      <c r="D7" s="1354"/>
      <c r="E7" s="1354"/>
      <c r="F7" s="78"/>
      <c r="G7" s="79"/>
      <c r="H7" s="3"/>
      <c r="I7" s="2"/>
      <c r="J7" s="2"/>
      <c r="K7" s="2"/>
      <c r="L7" s="2"/>
      <c r="M7" s="2"/>
      <c r="N7" s="2"/>
      <c r="O7" s="2"/>
      <c r="P7" s="2"/>
      <c r="Q7" s="61"/>
      <c r="R7" s="41"/>
      <c r="S7" s="39"/>
      <c r="T7" s="39"/>
      <c r="U7" s="40"/>
      <c r="V7" s="40"/>
      <c r="W7" s="41"/>
      <c r="X7" s="41"/>
      <c r="Y7" s="41"/>
      <c r="Z7" s="41"/>
      <c r="AA7" s="41"/>
      <c r="AB7" s="42"/>
    </row>
    <row r="8" spans="1:28" ht="30" x14ac:dyDescent="0.2">
      <c r="A8" s="80"/>
      <c r="B8" s="81"/>
      <c r="C8" s="1355"/>
      <c r="D8" s="1355"/>
      <c r="E8" s="1355"/>
      <c r="F8" s="81"/>
      <c r="G8" s="82"/>
      <c r="H8" s="3"/>
      <c r="I8" s="2"/>
      <c r="J8" s="2"/>
      <c r="K8" s="2"/>
      <c r="L8" s="2"/>
      <c r="M8" s="2"/>
      <c r="N8" s="2"/>
      <c r="O8" s="2"/>
      <c r="P8" s="2"/>
      <c r="Q8" s="84" t="s">
        <v>7</v>
      </c>
      <c r="R8" s="74" t="s">
        <v>42</v>
      </c>
      <c r="U8" s="3"/>
      <c r="V8" s="3"/>
      <c r="W8" s="3"/>
      <c r="X8" s="3"/>
      <c r="Y8" s="3"/>
      <c r="Z8" s="3"/>
      <c r="AA8" s="3"/>
      <c r="AB8" s="27"/>
    </row>
    <row r="9" spans="1:28" ht="30" x14ac:dyDescent="0.2">
      <c r="H9" s="3"/>
      <c r="I9" s="2"/>
      <c r="J9" s="2"/>
      <c r="K9" s="2"/>
      <c r="L9" s="2"/>
      <c r="M9" s="2"/>
      <c r="N9" s="2"/>
      <c r="O9" s="2"/>
      <c r="P9" s="2"/>
      <c r="Q9" s="85"/>
      <c r="R9" s="74"/>
      <c r="X9" s="3"/>
      <c r="Y9" s="3"/>
      <c r="Z9" s="3"/>
      <c r="AA9" s="3"/>
      <c r="AB9" s="27"/>
    </row>
    <row r="10" spans="1:28" ht="30" x14ac:dyDescent="0.25">
      <c r="A10" s="1229" t="s">
        <v>6</v>
      </c>
      <c r="B10" s="1230"/>
      <c r="C10" s="1230"/>
      <c r="D10" s="1230"/>
      <c r="E10" s="1230"/>
      <c r="F10" s="1230"/>
      <c r="G10" s="1231"/>
      <c r="H10" s="3"/>
      <c r="I10" s="2"/>
      <c r="J10" s="2"/>
      <c r="K10" s="2"/>
      <c r="L10" s="2"/>
      <c r="M10" s="2"/>
      <c r="N10" s="2"/>
      <c r="O10" s="2"/>
      <c r="P10" s="2"/>
      <c r="Q10" s="84" t="s">
        <v>9</v>
      </c>
      <c r="R10" s="75" t="s">
        <v>43</v>
      </c>
      <c r="U10" s="3"/>
      <c r="V10" s="3"/>
      <c r="W10" s="3"/>
      <c r="X10" s="3"/>
      <c r="Y10" s="3"/>
      <c r="Z10" s="3"/>
      <c r="AA10" s="3"/>
      <c r="AB10" s="27"/>
    </row>
    <row r="11" spans="1:28" ht="30" x14ac:dyDescent="0.2">
      <c r="A11" s="63"/>
      <c r="B11" s="1356" t="s">
        <v>50</v>
      </c>
      <c r="C11" s="1356"/>
      <c r="D11" s="1356"/>
      <c r="E11" s="1356"/>
      <c r="F11" s="64"/>
      <c r="G11" s="65"/>
      <c r="H11" s="3"/>
      <c r="I11" s="2"/>
      <c r="J11" s="2"/>
      <c r="K11" s="2"/>
      <c r="L11" s="2"/>
      <c r="M11" s="2"/>
      <c r="N11" s="2"/>
      <c r="O11" s="2"/>
      <c r="P11" s="2"/>
      <c r="Q11" s="85"/>
      <c r="R11" s="74"/>
      <c r="U11" s="3"/>
      <c r="V11" s="3"/>
      <c r="W11" s="3"/>
      <c r="AB11" s="28"/>
    </row>
    <row r="12" spans="1:28" ht="30" x14ac:dyDescent="0.25">
      <c r="A12" s="32"/>
      <c r="B12" s="1356"/>
      <c r="C12" s="1356"/>
      <c r="D12" s="1356"/>
      <c r="E12" s="1356"/>
      <c r="F12" s="31"/>
      <c r="G12" s="33"/>
      <c r="H12" s="3"/>
      <c r="I12" s="2"/>
      <c r="J12" s="2"/>
      <c r="K12" s="2"/>
      <c r="L12" s="2"/>
      <c r="M12" s="2"/>
      <c r="N12" s="2"/>
      <c r="O12" s="2"/>
      <c r="P12" s="2"/>
      <c r="Q12" s="84"/>
      <c r="R12" s="75"/>
      <c r="U12" s="3"/>
      <c r="V12" s="3"/>
      <c r="W12" s="3"/>
      <c r="X12" s="3"/>
      <c r="Y12" s="3"/>
      <c r="Z12" s="3"/>
      <c r="AA12" s="57" t="s">
        <v>10</v>
      </c>
      <c r="AB12" s="28"/>
    </row>
    <row r="13" spans="1:28" ht="23.25" x14ac:dyDescent="0.2">
      <c r="A13" s="34"/>
      <c r="B13" s="35"/>
      <c r="C13" s="35"/>
      <c r="D13" s="35"/>
      <c r="E13" s="35"/>
      <c r="F13" s="35"/>
      <c r="G13" s="36"/>
      <c r="H13" s="3"/>
      <c r="I13" s="2"/>
      <c r="J13" s="2"/>
      <c r="K13" s="2"/>
      <c r="L13" s="2"/>
      <c r="M13" s="2"/>
      <c r="N13" s="2"/>
      <c r="O13" s="2"/>
      <c r="P13" s="2"/>
      <c r="Q13" s="86"/>
      <c r="R13" s="31"/>
      <c r="U13" s="31"/>
      <c r="V13" s="31"/>
      <c r="W13" s="31"/>
      <c r="X13" s="31"/>
      <c r="Y13" s="31"/>
      <c r="Z13" s="31"/>
      <c r="AB13" s="58"/>
    </row>
    <row r="14" spans="1:28" ht="24" thickBot="1" x14ac:dyDescent="0.25">
      <c r="A14" s="3"/>
      <c r="B14" s="3"/>
      <c r="C14" s="3"/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89"/>
      <c r="U14" s="31"/>
      <c r="V14" s="31"/>
      <c r="W14" s="31"/>
      <c r="X14" s="31"/>
      <c r="Y14" s="31"/>
      <c r="Z14" s="31"/>
      <c r="AB14" s="58"/>
    </row>
    <row r="15" spans="1:28" ht="41.45" customHeight="1" x14ac:dyDescent="0.25">
      <c r="A15" s="1232" t="s">
        <v>11</v>
      </c>
      <c r="B15" s="1233"/>
      <c r="C15" s="1234"/>
      <c r="D15" s="1324"/>
      <c r="E15" s="1326">
        <f>X20+X21</f>
        <v>275000</v>
      </c>
      <c r="F15" s="1326"/>
      <c r="G15" s="1326"/>
      <c r="H15" s="1327"/>
      <c r="I15" s="2"/>
      <c r="J15" s="2"/>
      <c r="K15" s="2"/>
      <c r="L15" s="2"/>
      <c r="M15" s="2"/>
      <c r="N15" s="2"/>
      <c r="O15" s="2"/>
      <c r="P15" s="2"/>
      <c r="Q15" s="84" t="s">
        <v>37</v>
      </c>
      <c r="R15" s="75" t="s">
        <v>45</v>
      </c>
      <c r="U15" s="31"/>
      <c r="V15" s="31"/>
      <c r="W15" s="31"/>
      <c r="X15" s="31"/>
      <c r="Y15" s="31"/>
      <c r="Z15" s="31"/>
      <c r="AA15" s="59"/>
      <c r="AB15" s="58"/>
    </row>
    <row r="16" spans="1:28" ht="41.45" customHeight="1" thickBot="1" x14ac:dyDescent="0.25">
      <c r="A16" s="1235" t="s">
        <v>12</v>
      </c>
      <c r="B16" s="1236"/>
      <c r="C16" s="1237"/>
      <c r="D16" s="1325"/>
      <c r="E16" s="1328"/>
      <c r="F16" s="1328"/>
      <c r="G16" s="1328"/>
      <c r="H16" s="1329"/>
      <c r="I16" s="2"/>
      <c r="J16" s="2"/>
      <c r="K16" s="2"/>
      <c r="L16" s="2"/>
      <c r="M16" s="2"/>
      <c r="N16" s="2"/>
      <c r="O16" s="2"/>
      <c r="P16" s="2"/>
      <c r="Q16" s="26"/>
      <c r="S16" s="3"/>
      <c r="U16" s="3"/>
      <c r="V16" s="3"/>
      <c r="W16" s="3"/>
      <c r="X16" s="31" t="s">
        <v>36</v>
      </c>
      <c r="Z16" s="3"/>
      <c r="AA16" s="3"/>
      <c r="AB16" s="27"/>
    </row>
    <row r="17" spans="1:28" ht="14.25" x14ac:dyDescent="0.15">
      <c r="A17" s="10" t="s">
        <v>13</v>
      </c>
      <c r="B17" s="9"/>
      <c r="C17" s="9"/>
      <c r="D17" s="9"/>
      <c r="E17" s="1272">
        <f>AD30</f>
        <v>0</v>
      </c>
      <c r="F17" s="1272"/>
      <c r="G17" s="10" t="s">
        <v>14</v>
      </c>
      <c r="H17" s="9"/>
      <c r="I17" s="2"/>
      <c r="J17" s="2"/>
      <c r="K17" s="2"/>
      <c r="L17" s="2"/>
      <c r="M17" s="2"/>
      <c r="N17" s="2"/>
      <c r="O17" s="2"/>
      <c r="P17" s="2"/>
      <c r="Q17" s="1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3"/>
    </row>
    <row r="18" spans="1:28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55.15" customHeight="1" x14ac:dyDescent="0.25">
      <c r="A19" s="43" t="s">
        <v>15</v>
      </c>
      <c r="B19" s="43" t="s">
        <v>16</v>
      </c>
      <c r="C19" s="1330" t="s">
        <v>27</v>
      </c>
      <c r="D19" s="1331"/>
      <c r="E19" s="1331"/>
      <c r="F19" s="1331"/>
      <c r="G19" s="1332"/>
      <c r="H19" s="1330" t="s">
        <v>28</v>
      </c>
      <c r="I19" s="1331"/>
      <c r="J19" s="1332"/>
      <c r="K19" s="44" t="s">
        <v>29</v>
      </c>
      <c r="L19" s="1330" t="s">
        <v>30</v>
      </c>
      <c r="M19" s="1331"/>
      <c r="N19" s="1331"/>
      <c r="O19" s="1332"/>
      <c r="P19" s="1330" t="s">
        <v>17</v>
      </c>
      <c r="Q19" s="1331"/>
      <c r="R19" s="1331"/>
      <c r="S19" s="1332"/>
      <c r="T19" s="1330" t="s">
        <v>18</v>
      </c>
      <c r="U19" s="1331"/>
      <c r="V19" s="1331"/>
      <c r="W19" s="1332"/>
      <c r="X19" s="1330" t="s">
        <v>19</v>
      </c>
      <c r="Y19" s="1331"/>
      <c r="Z19" s="1331"/>
      <c r="AA19" s="1332"/>
      <c r="AB19" s="43" t="s">
        <v>20</v>
      </c>
    </row>
    <row r="20" spans="1:28" ht="55.15" customHeight="1" x14ac:dyDescent="0.25">
      <c r="A20" s="45">
        <v>10</v>
      </c>
      <c r="B20" s="45">
        <v>16</v>
      </c>
      <c r="C20" s="1336" t="s">
        <v>21</v>
      </c>
      <c r="D20" s="1337"/>
      <c r="E20" s="1337"/>
      <c r="F20" s="1337"/>
      <c r="G20" s="1338"/>
      <c r="H20" s="1339">
        <v>1</v>
      </c>
      <c r="I20" s="1340"/>
      <c r="J20" s="1341"/>
      <c r="K20" s="47" t="s">
        <v>22</v>
      </c>
      <c r="L20" s="1333">
        <v>100000</v>
      </c>
      <c r="M20" s="1334"/>
      <c r="N20" s="1334"/>
      <c r="O20" s="1335"/>
      <c r="P20" s="1333">
        <v>100000</v>
      </c>
      <c r="Q20" s="1334"/>
      <c r="R20" s="1334"/>
      <c r="S20" s="1335"/>
      <c r="T20" s="1333">
        <f>P20*0.1</f>
        <v>10000</v>
      </c>
      <c r="U20" s="1334"/>
      <c r="V20" s="1334"/>
      <c r="W20" s="1335"/>
      <c r="X20" s="1333">
        <f>P20+T20</f>
        <v>110000</v>
      </c>
      <c r="Y20" s="1334"/>
      <c r="Z20" s="1334"/>
      <c r="AA20" s="1335"/>
      <c r="AB20" s="48">
        <v>0.1</v>
      </c>
    </row>
    <row r="21" spans="1:28" ht="55.15" customHeight="1" x14ac:dyDescent="0.25">
      <c r="A21" s="45">
        <v>10</v>
      </c>
      <c r="B21" s="45">
        <v>16</v>
      </c>
      <c r="C21" s="1336" t="s">
        <v>21</v>
      </c>
      <c r="D21" s="1337"/>
      <c r="E21" s="1337"/>
      <c r="F21" s="1337"/>
      <c r="G21" s="1338"/>
      <c r="H21" s="1339">
        <v>1</v>
      </c>
      <c r="I21" s="1340"/>
      <c r="J21" s="1341"/>
      <c r="K21" s="46" t="s">
        <v>22</v>
      </c>
      <c r="L21" s="1333">
        <v>150000</v>
      </c>
      <c r="M21" s="1334"/>
      <c r="N21" s="1334"/>
      <c r="O21" s="1335"/>
      <c r="P21" s="1333">
        <v>150000</v>
      </c>
      <c r="Q21" s="1334"/>
      <c r="R21" s="1334"/>
      <c r="S21" s="1335"/>
      <c r="T21" s="1333">
        <f>P21*0.1</f>
        <v>15000</v>
      </c>
      <c r="U21" s="1334"/>
      <c r="V21" s="1334"/>
      <c r="W21" s="1335"/>
      <c r="X21" s="1333">
        <f>P21+T21</f>
        <v>165000</v>
      </c>
      <c r="Y21" s="1334"/>
      <c r="Z21" s="1334"/>
      <c r="AA21" s="1335"/>
      <c r="AB21" s="48">
        <v>0.1</v>
      </c>
    </row>
    <row r="22" spans="1:28" ht="55.15" customHeight="1" x14ac:dyDescent="0.25">
      <c r="A22" s="49"/>
      <c r="B22" s="49"/>
      <c r="C22" s="1345"/>
      <c r="D22" s="1346"/>
      <c r="E22" s="1346"/>
      <c r="F22" s="1346"/>
      <c r="G22" s="1347"/>
      <c r="H22" s="1345"/>
      <c r="I22" s="1346"/>
      <c r="J22" s="1347"/>
      <c r="K22" s="50"/>
      <c r="L22" s="1342"/>
      <c r="M22" s="1343"/>
      <c r="N22" s="1343"/>
      <c r="O22" s="1344"/>
      <c r="P22" s="1342"/>
      <c r="Q22" s="1343"/>
      <c r="R22" s="1343"/>
      <c r="S22" s="1344"/>
      <c r="T22" s="1342"/>
      <c r="U22" s="1343"/>
      <c r="V22" s="1343"/>
      <c r="W22" s="1344"/>
      <c r="X22" s="1342"/>
      <c r="Y22" s="1343"/>
      <c r="Z22" s="1343"/>
      <c r="AA22" s="1344"/>
      <c r="AB22" s="51"/>
    </row>
    <row r="23" spans="1:28" ht="55.15" customHeight="1" x14ac:dyDescent="0.25">
      <c r="A23" s="49"/>
      <c r="B23" s="49"/>
      <c r="C23" s="1345"/>
      <c r="D23" s="1346"/>
      <c r="E23" s="1346"/>
      <c r="F23" s="1346"/>
      <c r="G23" s="1347"/>
      <c r="H23" s="1345"/>
      <c r="I23" s="1346"/>
      <c r="J23" s="1347"/>
      <c r="K23" s="50"/>
      <c r="L23" s="1342"/>
      <c r="M23" s="1343"/>
      <c r="N23" s="1343"/>
      <c r="O23" s="1344"/>
      <c r="P23" s="1342"/>
      <c r="Q23" s="1343"/>
      <c r="R23" s="1343"/>
      <c r="S23" s="1344"/>
      <c r="T23" s="1342"/>
      <c r="U23" s="1343"/>
      <c r="V23" s="1343"/>
      <c r="W23" s="1344"/>
      <c r="X23" s="1342"/>
      <c r="Y23" s="1343"/>
      <c r="Z23" s="1343"/>
      <c r="AA23" s="1344"/>
      <c r="AB23" s="51"/>
    </row>
    <row r="24" spans="1:28" ht="55.15" customHeight="1" x14ac:dyDescent="0.15">
      <c r="A24" s="14"/>
      <c r="B24" s="14"/>
      <c r="C24" s="1351"/>
      <c r="D24" s="1352"/>
      <c r="E24" s="1352"/>
      <c r="F24" s="1352"/>
      <c r="G24" s="1353"/>
      <c r="H24" s="1351"/>
      <c r="I24" s="1352"/>
      <c r="J24" s="1353"/>
      <c r="K24" s="15"/>
      <c r="L24" s="1348"/>
      <c r="M24" s="1349"/>
      <c r="N24" s="1349"/>
      <c r="O24" s="1350"/>
      <c r="P24" s="1348"/>
      <c r="Q24" s="1349"/>
      <c r="R24" s="1349"/>
      <c r="S24" s="1350"/>
      <c r="T24" s="1348"/>
      <c r="U24" s="1349"/>
      <c r="V24" s="1349"/>
      <c r="W24" s="1350"/>
      <c r="X24" s="1348"/>
      <c r="Y24" s="1349"/>
      <c r="Z24" s="1349"/>
      <c r="AA24" s="1350"/>
      <c r="AB24" s="16"/>
    </row>
    <row r="25" spans="1:28" ht="55.15" customHeight="1" x14ac:dyDescent="0.15">
      <c r="A25" s="14"/>
      <c r="B25" s="14"/>
      <c r="C25" s="1351"/>
      <c r="D25" s="1352"/>
      <c r="E25" s="1352"/>
      <c r="F25" s="1352"/>
      <c r="G25" s="1353"/>
      <c r="H25" s="1351"/>
      <c r="I25" s="1352"/>
      <c r="J25" s="1353"/>
      <c r="K25" s="15"/>
      <c r="L25" s="1348"/>
      <c r="M25" s="1349"/>
      <c r="N25" s="1349"/>
      <c r="O25" s="1350"/>
      <c r="P25" s="1348"/>
      <c r="Q25" s="1349"/>
      <c r="R25" s="1349"/>
      <c r="S25" s="1350"/>
      <c r="T25" s="1348"/>
      <c r="U25" s="1349"/>
      <c r="V25" s="1349"/>
      <c r="W25" s="1350"/>
      <c r="X25" s="1348"/>
      <c r="Y25" s="1349"/>
      <c r="Z25" s="1349"/>
      <c r="AA25" s="1350"/>
      <c r="AB25" s="16"/>
    </row>
    <row r="26" spans="1:28" ht="55.15" customHeight="1" x14ac:dyDescent="0.15">
      <c r="A26" s="14"/>
      <c r="B26" s="14"/>
      <c r="C26" s="1351"/>
      <c r="D26" s="1352"/>
      <c r="E26" s="1352"/>
      <c r="F26" s="1352"/>
      <c r="G26" s="1353"/>
      <c r="H26" s="1351"/>
      <c r="I26" s="1352"/>
      <c r="J26" s="1353"/>
      <c r="K26" s="15"/>
      <c r="L26" s="1348"/>
      <c r="M26" s="1349"/>
      <c r="N26" s="1349"/>
      <c r="O26" s="1350"/>
      <c r="P26" s="1348"/>
      <c r="Q26" s="1349"/>
      <c r="R26" s="1349"/>
      <c r="S26" s="1350"/>
      <c r="T26" s="1348"/>
      <c r="U26" s="1349"/>
      <c r="V26" s="1349"/>
      <c r="W26" s="1350"/>
      <c r="X26" s="1348"/>
      <c r="Y26" s="1349"/>
      <c r="Z26" s="1349"/>
      <c r="AA26" s="1350"/>
      <c r="AB26" s="16"/>
    </row>
    <row r="27" spans="1:28" ht="17.4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18"/>
      <c r="N27" s="18"/>
      <c r="O27" s="18"/>
      <c r="P27" s="22"/>
      <c r="Q27" s="22"/>
      <c r="R27" s="22"/>
      <c r="S27" s="22"/>
      <c r="T27" s="18"/>
      <c r="U27" s="18"/>
      <c r="V27" s="18"/>
      <c r="W27" s="18"/>
      <c r="X27" s="18"/>
      <c r="Y27" s="18"/>
      <c r="Z27" s="18"/>
      <c r="AA27" s="18"/>
      <c r="AB27" s="2"/>
    </row>
    <row r="28" spans="1:28" ht="40.15" customHeight="1" thickBo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8"/>
      <c r="N28" s="18"/>
      <c r="O28" s="18"/>
      <c r="P28" s="23"/>
      <c r="Q28" s="23"/>
      <c r="R28" s="23"/>
      <c r="S28" s="23"/>
      <c r="T28" s="1360" t="s">
        <v>35</v>
      </c>
      <c r="U28" s="1360"/>
      <c r="V28" s="1360"/>
      <c r="W28" s="1360"/>
      <c r="X28" s="1360" t="s">
        <v>34</v>
      </c>
      <c r="Y28" s="1360"/>
      <c r="Z28" s="1360"/>
      <c r="AA28" s="1360"/>
      <c r="AB28" s="2"/>
    </row>
    <row r="29" spans="1:28" ht="53.45" customHeight="1" x14ac:dyDescent="0.15">
      <c r="A29" s="19"/>
      <c r="B29" s="20"/>
      <c r="C29" s="20"/>
      <c r="D29" s="2"/>
      <c r="E29" s="2"/>
      <c r="F29" s="20"/>
      <c r="G29" s="2"/>
      <c r="H29" s="20"/>
      <c r="I29" s="2"/>
      <c r="J29" s="2"/>
      <c r="K29" s="19"/>
      <c r="L29" s="2"/>
      <c r="M29" s="2"/>
      <c r="N29" s="2"/>
      <c r="O29" s="2"/>
      <c r="P29" s="1280" t="s">
        <v>23</v>
      </c>
      <c r="Q29" s="1281"/>
      <c r="R29" s="1281"/>
      <c r="S29" s="1282"/>
      <c r="T29" s="1361">
        <f>SUM(T20:W26)</f>
        <v>25000</v>
      </c>
      <c r="U29" s="1362"/>
      <c r="V29" s="1362"/>
      <c r="W29" s="1363"/>
      <c r="X29" s="1372">
        <f>SUM(X20:AA26)</f>
        <v>275000</v>
      </c>
      <c r="Y29" s="1362"/>
      <c r="Z29" s="1362"/>
      <c r="AA29" s="1373"/>
      <c r="AB29" s="2"/>
    </row>
    <row r="30" spans="1:28" ht="55.15" customHeight="1" x14ac:dyDescent="0.15">
      <c r="A30" s="25"/>
      <c r="B30" s="20"/>
      <c r="C30" s="20"/>
      <c r="D30" s="2"/>
      <c r="E30" s="2"/>
      <c r="F30" s="20"/>
      <c r="G30" s="20"/>
      <c r="H30" s="2"/>
      <c r="I30" s="2"/>
      <c r="J30" s="2"/>
      <c r="K30" s="19"/>
      <c r="L30" s="2"/>
      <c r="M30" s="2"/>
      <c r="N30" s="2"/>
      <c r="O30" s="2"/>
      <c r="P30" s="1283" t="s">
        <v>24</v>
      </c>
      <c r="Q30" s="1258"/>
      <c r="R30" s="1258"/>
      <c r="S30" s="1284"/>
      <c r="T30" s="1364"/>
      <c r="U30" s="1365"/>
      <c r="V30" s="1365"/>
      <c r="W30" s="1366"/>
      <c r="X30" s="1374"/>
      <c r="Y30" s="1365"/>
      <c r="Z30" s="1365"/>
      <c r="AA30" s="1375"/>
      <c r="AB30" s="2"/>
    </row>
    <row r="31" spans="1:28" ht="55.15" customHeight="1" thickBot="1" x14ac:dyDescent="0.2">
      <c r="A31" s="25"/>
      <c r="B31" s="72"/>
      <c r="D31" s="2"/>
      <c r="E31" s="2"/>
      <c r="F31" s="20"/>
      <c r="G31" s="20"/>
      <c r="H31" s="2"/>
      <c r="I31" s="2"/>
      <c r="J31" s="2"/>
      <c r="K31" s="19"/>
      <c r="L31" s="2"/>
      <c r="M31" s="2"/>
      <c r="N31" s="2"/>
      <c r="O31" s="2"/>
      <c r="P31" s="1285" t="s">
        <v>47</v>
      </c>
      <c r="Q31" s="1286"/>
      <c r="R31" s="1286"/>
      <c r="S31" s="1287"/>
      <c r="T31" s="1357"/>
      <c r="U31" s="1358"/>
      <c r="V31" s="1358"/>
      <c r="W31" s="1359"/>
      <c r="X31" s="1370"/>
      <c r="Y31" s="1358"/>
      <c r="Z31" s="1358"/>
      <c r="AA31" s="1371"/>
      <c r="AB31" s="2"/>
    </row>
    <row r="32" spans="1:28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66"/>
      <c r="B33" s="66"/>
      <c r="C33" s="6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1:28" x14ac:dyDescent="0.15">
      <c r="A34" s="68"/>
      <c r="B34" s="69"/>
      <c r="C34" s="1260"/>
      <c r="D34" s="1260"/>
      <c r="E34" s="1260"/>
      <c r="F34" s="1260"/>
      <c r="G34" s="1260"/>
      <c r="H34" s="1260"/>
      <c r="I34" s="1260"/>
      <c r="J34" s="1260"/>
      <c r="K34" s="1260"/>
      <c r="L34" s="1260"/>
      <c r="M34" s="1260"/>
      <c r="N34" s="1260"/>
      <c r="O34" s="1260"/>
      <c r="P34" s="1260"/>
      <c r="Q34" s="1260"/>
      <c r="R34" s="1260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x14ac:dyDescent="0.15">
      <c r="A35" s="68"/>
      <c r="B35" s="7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x14ac:dyDescent="0.15">
      <c r="A36" s="68"/>
      <c r="B36" s="70"/>
      <c r="C36" s="1260"/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1260"/>
      <c r="Q36" s="1260"/>
      <c r="R36" s="1260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x14ac:dyDescent="0.15">
      <c r="A37" s="68"/>
      <c r="B37" s="69"/>
      <c r="C37" s="1260"/>
      <c r="D37" s="1260"/>
      <c r="E37" s="1260"/>
      <c r="F37" s="1260"/>
      <c r="G37" s="1260"/>
      <c r="H37" s="1260"/>
      <c r="I37" s="1260"/>
      <c r="J37" s="1260"/>
      <c r="K37" s="1260"/>
      <c r="L37" s="1260"/>
      <c r="M37" s="1260"/>
      <c r="N37" s="1260"/>
      <c r="O37" s="1260"/>
      <c r="P37" s="1260"/>
      <c r="Q37" s="1260"/>
      <c r="R37" s="1260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x14ac:dyDescent="0.15">
      <c r="A38" s="68"/>
      <c r="B38" s="69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x14ac:dyDescent="0.15">
      <c r="A39" s="68"/>
      <c r="B39" s="69"/>
      <c r="C39" s="1260"/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1260"/>
      <c r="O39" s="1260"/>
      <c r="P39" s="1260"/>
      <c r="Q39" s="1260"/>
      <c r="R39" s="1260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x14ac:dyDescent="0.15">
      <c r="A40" s="68"/>
      <c r="B40" s="69"/>
      <c r="C40" s="1260"/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0"/>
      <c r="P40" s="1260"/>
      <c r="Q40" s="1260"/>
      <c r="R40" s="1260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x14ac:dyDescent="0.15">
      <c r="A41" s="2"/>
      <c r="B41" s="71"/>
      <c r="C41" s="1261"/>
      <c r="D41" s="1261"/>
      <c r="E41" s="1261"/>
      <c r="F41" s="1261"/>
      <c r="G41" s="1261"/>
      <c r="H41" s="1261"/>
      <c r="I41" s="1261"/>
      <c r="J41" s="1261"/>
      <c r="K41" s="1261"/>
      <c r="L41" s="1261"/>
      <c r="M41" s="1261"/>
      <c r="N41" s="1261"/>
      <c r="O41" s="1261"/>
      <c r="P41" s="1261"/>
      <c r="Q41" s="1261"/>
      <c r="R41" s="1261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x14ac:dyDescent="0.1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83">
    <mergeCell ref="W6:AB6"/>
    <mergeCell ref="C37:R37"/>
    <mergeCell ref="C38:R38"/>
    <mergeCell ref="C39:R39"/>
    <mergeCell ref="C40:R40"/>
    <mergeCell ref="X31:AA31"/>
    <mergeCell ref="X28:AA28"/>
    <mergeCell ref="X29:AA29"/>
    <mergeCell ref="X30:AA30"/>
    <mergeCell ref="P26:S26"/>
    <mergeCell ref="T26:W26"/>
    <mergeCell ref="X26:AA26"/>
    <mergeCell ref="C25:G25"/>
    <mergeCell ref="H25:J25"/>
    <mergeCell ref="L25:O25"/>
    <mergeCell ref="P25:S25"/>
    <mergeCell ref="C41:R41"/>
    <mergeCell ref="C7:E8"/>
    <mergeCell ref="B11:E12"/>
    <mergeCell ref="P31:S31"/>
    <mergeCell ref="T31:W31"/>
    <mergeCell ref="C34:R34"/>
    <mergeCell ref="C35:R35"/>
    <mergeCell ref="C36:R36"/>
    <mergeCell ref="T28:W28"/>
    <mergeCell ref="P29:S29"/>
    <mergeCell ref="T29:W29"/>
    <mergeCell ref="P30:S30"/>
    <mergeCell ref="T30:W30"/>
    <mergeCell ref="C26:G26"/>
    <mergeCell ref="H26:J26"/>
    <mergeCell ref="L26:O26"/>
    <mergeCell ref="T25:W25"/>
    <mergeCell ref="X25:AA25"/>
    <mergeCell ref="C24:G24"/>
    <mergeCell ref="H24:J24"/>
    <mergeCell ref="L24:O24"/>
    <mergeCell ref="P24:S24"/>
    <mergeCell ref="T24:W24"/>
    <mergeCell ref="X24:AA24"/>
    <mergeCell ref="X23:AA23"/>
    <mergeCell ref="C22:G22"/>
    <mergeCell ref="H22:J22"/>
    <mergeCell ref="L22:O22"/>
    <mergeCell ref="P22:S22"/>
    <mergeCell ref="T22:W22"/>
    <mergeCell ref="X22:AA22"/>
    <mergeCell ref="C23:G23"/>
    <mergeCell ref="H23:J23"/>
    <mergeCell ref="L23:O23"/>
    <mergeCell ref="P23:S23"/>
    <mergeCell ref="T23:W23"/>
    <mergeCell ref="X21:AA21"/>
    <mergeCell ref="X19:AA19"/>
    <mergeCell ref="C20:G20"/>
    <mergeCell ref="H20:J20"/>
    <mergeCell ref="L20:O20"/>
    <mergeCell ref="P20:S20"/>
    <mergeCell ref="T20:W20"/>
    <mergeCell ref="X20:AA20"/>
    <mergeCell ref="T19:W19"/>
    <mergeCell ref="C21:G21"/>
    <mergeCell ref="H21:J21"/>
    <mergeCell ref="L21:O21"/>
    <mergeCell ref="P21:S21"/>
    <mergeCell ref="T21:W21"/>
    <mergeCell ref="E17:F17"/>
    <mergeCell ref="C19:G19"/>
    <mergeCell ref="H19:J19"/>
    <mergeCell ref="L19:O19"/>
    <mergeCell ref="P19:S19"/>
    <mergeCell ref="Q6:V6"/>
    <mergeCell ref="A10:G10"/>
    <mergeCell ref="A15:C15"/>
    <mergeCell ref="D15:D16"/>
    <mergeCell ref="E15:H16"/>
    <mergeCell ref="A16:C16"/>
    <mergeCell ref="A1:AB1"/>
    <mergeCell ref="A3:E4"/>
    <mergeCell ref="S4:T4"/>
    <mergeCell ref="A5:E5"/>
    <mergeCell ref="Q5:V5"/>
    <mergeCell ref="W5:AB5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5" fitToWidth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543E-C8D5-4495-BA3C-97E62FE35B93}">
  <sheetPr codeName="Sheet5"/>
  <dimension ref="A1:AB44"/>
  <sheetViews>
    <sheetView view="pageBreakPreview" topLeftCell="A22" zoomScale="50" zoomScaleNormal="70" zoomScaleSheetLayoutView="50" workbookViewId="0">
      <selection activeCell="T29" sqref="T29:AA29"/>
    </sheetView>
  </sheetViews>
  <sheetFormatPr defaultColWidth="8.75" defaultRowHeight="13.5" x14ac:dyDescent="0.4"/>
  <cols>
    <col min="1" max="2" width="10.875" style="1" bestFit="1" customWidth="1"/>
    <col min="3" max="7" width="11.375" style="1" customWidth="1"/>
    <col min="8" max="11" width="8.75" style="1"/>
    <col min="12" max="15" width="6.75" style="1" customWidth="1"/>
    <col min="16" max="27" width="11.25" style="1" customWidth="1"/>
    <col min="28" max="28" width="8.875" style="1" bestFit="1" customWidth="1"/>
    <col min="29" max="16384" width="8.75" style="1"/>
  </cols>
  <sheetData>
    <row r="1" spans="1:28" ht="54.75" x14ac:dyDescent="0.45">
      <c r="A1" s="1376" t="s">
        <v>33</v>
      </c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</row>
    <row r="2" spans="1:28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3.25" x14ac:dyDescent="0.2">
      <c r="A3" s="1377" t="s">
        <v>0</v>
      </c>
      <c r="B3" s="1377"/>
      <c r="C3" s="1377"/>
      <c r="D3" s="1377"/>
      <c r="E3" s="1377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U3" s="37"/>
      <c r="V3" s="37"/>
      <c r="W3" s="1379" t="s">
        <v>32</v>
      </c>
      <c r="X3" s="1379"/>
      <c r="Y3" s="6" t="s">
        <v>38</v>
      </c>
      <c r="Z3" s="6"/>
      <c r="AA3" s="38" t="s">
        <v>1</v>
      </c>
      <c r="AB3" s="6" t="s">
        <v>31</v>
      </c>
    </row>
    <row r="4" spans="1:28" ht="23.25" x14ac:dyDescent="0.2">
      <c r="A4" s="1377"/>
      <c r="B4" s="1377"/>
      <c r="C4" s="1377"/>
      <c r="D4" s="1377"/>
      <c r="E4" s="1377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1240"/>
      <c r="T4" s="1240"/>
      <c r="U4" s="5"/>
      <c r="V4" s="5"/>
      <c r="W4" s="4"/>
      <c r="X4" s="6"/>
      <c r="Y4" s="6"/>
      <c r="Z4" s="4"/>
      <c r="AA4" s="7"/>
      <c r="AB4" s="4"/>
    </row>
    <row r="5" spans="1:28" ht="45" customHeight="1" thickBot="1" x14ac:dyDescent="0.3">
      <c r="A5" s="1378" t="s">
        <v>2</v>
      </c>
      <c r="B5" s="1378"/>
      <c r="C5" s="1378"/>
      <c r="D5" s="1378"/>
      <c r="E5" s="1378"/>
      <c r="F5" s="8"/>
      <c r="G5" s="8"/>
      <c r="H5" s="8" t="s">
        <v>3</v>
      </c>
      <c r="I5" s="2"/>
      <c r="J5" s="2"/>
      <c r="K5" s="2"/>
      <c r="L5" s="2"/>
      <c r="M5" s="2"/>
      <c r="N5" s="2"/>
      <c r="O5" s="2"/>
      <c r="P5" s="2"/>
      <c r="Q5" s="1321" t="s">
        <v>4</v>
      </c>
      <c r="R5" s="1322"/>
      <c r="S5" s="1322"/>
      <c r="T5" s="1322"/>
      <c r="U5" s="1322"/>
      <c r="V5" s="1323"/>
      <c r="W5" s="52" t="s">
        <v>5</v>
      </c>
      <c r="X5" s="53"/>
      <c r="Y5" s="53"/>
      <c r="Z5" s="53"/>
      <c r="AA5" s="53"/>
      <c r="AB5" s="54"/>
    </row>
    <row r="6" spans="1:28" ht="45" customHeight="1" x14ac:dyDescent="0.2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1321" t="s">
        <v>39</v>
      </c>
      <c r="R6" s="1322"/>
      <c r="S6" s="1322"/>
      <c r="T6" s="1322"/>
      <c r="U6" s="1322"/>
      <c r="V6" s="1323"/>
      <c r="W6" s="87" t="s">
        <v>46</v>
      </c>
      <c r="X6" s="73"/>
      <c r="Y6" s="73"/>
      <c r="Z6" s="55"/>
      <c r="AA6" s="55"/>
      <c r="AB6" s="56"/>
    </row>
    <row r="7" spans="1:28" ht="23.25" x14ac:dyDescent="0.2">
      <c r="A7" s="77" t="s">
        <v>40</v>
      </c>
      <c r="B7" s="78"/>
      <c r="C7" s="78"/>
      <c r="D7" s="78"/>
      <c r="E7" s="78"/>
      <c r="F7" s="78"/>
      <c r="G7" s="79"/>
      <c r="H7" s="3"/>
      <c r="I7" s="2"/>
      <c r="J7" s="2"/>
      <c r="K7" s="2"/>
      <c r="L7" s="2"/>
      <c r="M7" s="2"/>
      <c r="N7" s="2"/>
      <c r="O7" s="2"/>
      <c r="P7" s="2"/>
      <c r="Q7" s="61"/>
      <c r="R7" s="41"/>
      <c r="S7" s="39"/>
      <c r="T7" s="39"/>
      <c r="U7" s="40"/>
      <c r="V7" s="40"/>
      <c r="W7" s="41"/>
      <c r="X7" s="41"/>
      <c r="Y7" s="41"/>
      <c r="Z7" s="41"/>
      <c r="AA7" s="41"/>
      <c r="AB7" s="42"/>
    </row>
    <row r="8" spans="1:28" ht="30" x14ac:dyDescent="0.2">
      <c r="A8" s="80"/>
      <c r="B8" s="81"/>
      <c r="C8" s="81"/>
      <c r="D8" s="81"/>
      <c r="E8" s="81"/>
      <c r="F8" s="81"/>
      <c r="G8" s="82"/>
      <c r="H8" s="3"/>
      <c r="I8" s="2"/>
      <c r="J8" s="2"/>
      <c r="K8" s="2"/>
      <c r="L8" s="2"/>
      <c r="M8" s="2"/>
      <c r="N8" s="2"/>
      <c r="O8" s="2"/>
      <c r="P8" s="2"/>
      <c r="Q8" s="84" t="s">
        <v>7</v>
      </c>
      <c r="R8" s="74" t="s">
        <v>42</v>
      </c>
      <c r="U8" s="3"/>
      <c r="V8" s="3"/>
      <c r="W8" s="3"/>
      <c r="X8" s="3"/>
      <c r="Y8" s="3"/>
      <c r="Z8" s="3"/>
      <c r="AA8" s="3"/>
      <c r="AB8" s="27"/>
    </row>
    <row r="9" spans="1:28" ht="30" x14ac:dyDescent="0.2">
      <c r="H9" s="3"/>
      <c r="I9" s="2"/>
      <c r="J9" s="2"/>
      <c r="K9" s="2"/>
      <c r="L9" s="2"/>
      <c r="M9" s="2"/>
      <c r="N9" s="2"/>
      <c r="O9" s="2"/>
      <c r="P9" s="2"/>
      <c r="Q9" s="85"/>
      <c r="R9" s="74"/>
      <c r="X9" s="3"/>
      <c r="Y9" s="3"/>
      <c r="Z9" s="3"/>
      <c r="AA9" s="3"/>
      <c r="AB9" s="27"/>
    </row>
    <row r="10" spans="1:28" ht="30" x14ac:dyDescent="0.25">
      <c r="A10" s="1229" t="s">
        <v>6</v>
      </c>
      <c r="B10" s="1230"/>
      <c r="C10" s="1230"/>
      <c r="D10" s="1230"/>
      <c r="E10" s="1230"/>
      <c r="F10" s="1230"/>
      <c r="G10" s="1231"/>
      <c r="H10" s="3"/>
      <c r="I10" s="2"/>
      <c r="J10" s="2"/>
      <c r="K10" s="2"/>
      <c r="L10" s="2"/>
      <c r="M10" s="2"/>
      <c r="N10" s="2"/>
      <c r="O10" s="2"/>
      <c r="P10" s="2"/>
      <c r="Q10" s="84" t="s">
        <v>9</v>
      </c>
      <c r="R10" s="75" t="s">
        <v>43</v>
      </c>
      <c r="U10" s="3"/>
      <c r="V10" s="3"/>
      <c r="W10" s="3"/>
      <c r="X10" s="3"/>
      <c r="Y10" s="3"/>
      <c r="Z10" s="3"/>
      <c r="AA10" s="3"/>
      <c r="AB10" s="27"/>
    </row>
    <row r="11" spans="1:28" ht="30" x14ac:dyDescent="0.2">
      <c r="A11" s="63"/>
      <c r="B11" s="64"/>
      <c r="C11" s="64"/>
      <c r="D11" s="64"/>
      <c r="E11" s="64"/>
      <c r="F11" s="64"/>
      <c r="G11" s="65"/>
      <c r="H11" s="3"/>
      <c r="I11" s="2"/>
      <c r="J11" s="2"/>
      <c r="K11" s="2"/>
      <c r="L11" s="2"/>
      <c r="M11" s="2"/>
      <c r="N11" s="2"/>
      <c r="O11" s="2"/>
      <c r="P11" s="2"/>
      <c r="Q11" s="85"/>
      <c r="R11" s="74"/>
      <c r="U11" s="3"/>
      <c r="V11" s="3"/>
      <c r="W11" s="3"/>
      <c r="AB11" s="28"/>
    </row>
    <row r="12" spans="1:28" ht="30" x14ac:dyDescent="0.25">
      <c r="A12" s="32" t="s">
        <v>8</v>
      </c>
      <c r="B12" s="31"/>
      <c r="C12" s="31"/>
      <c r="D12" s="31"/>
      <c r="E12" s="31"/>
      <c r="F12" s="31"/>
      <c r="G12" s="33"/>
      <c r="H12" s="3"/>
      <c r="I12" s="2"/>
      <c r="J12" s="2"/>
      <c r="K12" s="2"/>
      <c r="L12" s="2"/>
      <c r="M12" s="2"/>
      <c r="N12" s="2"/>
      <c r="O12" s="2"/>
      <c r="P12" s="2"/>
      <c r="Q12" s="84" t="s">
        <v>41</v>
      </c>
      <c r="R12" s="75" t="s">
        <v>44</v>
      </c>
      <c r="U12" s="3"/>
      <c r="V12" s="3"/>
      <c r="W12" s="3"/>
      <c r="X12" s="3"/>
      <c r="Y12" s="3"/>
      <c r="Z12" s="3"/>
      <c r="AA12" s="3"/>
      <c r="AB12" s="28"/>
    </row>
    <row r="13" spans="1:28" ht="23.25" x14ac:dyDescent="0.2">
      <c r="A13" s="34"/>
      <c r="B13" s="35"/>
      <c r="C13" s="35"/>
      <c r="D13" s="35"/>
      <c r="E13" s="35"/>
      <c r="F13" s="35"/>
      <c r="G13" s="36"/>
      <c r="H13" s="3"/>
      <c r="I13" s="2"/>
      <c r="J13" s="2"/>
      <c r="K13" s="2"/>
      <c r="L13" s="2"/>
      <c r="M13" s="2"/>
      <c r="N13" s="2"/>
      <c r="O13" s="2"/>
      <c r="P13" s="2"/>
      <c r="Q13" s="86"/>
      <c r="R13" s="31"/>
      <c r="U13" s="31"/>
      <c r="V13" s="31"/>
      <c r="W13" s="31"/>
      <c r="X13" s="31"/>
      <c r="Y13" s="31"/>
      <c r="Z13" s="31"/>
      <c r="AB13" s="58"/>
    </row>
    <row r="14" spans="1:28" ht="30.75" thickBot="1" x14ac:dyDescent="0.25">
      <c r="A14" s="3"/>
      <c r="B14" s="3"/>
      <c r="C14" s="3"/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84" t="s">
        <v>37</v>
      </c>
      <c r="R14" s="76" t="s">
        <v>45</v>
      </c>
      <c r="U14" s="31"/>
      <c r="V14" s="31"/>
      <c r="W14" s="31"/>
      <c r="X14" s="31"/>
      <c r="Y14" s="31"/>
      <c r="Z14" s="31"/>
      <c r="AA14" s="57" t="s">
        <v>10</v>
      </c>
      <c r="AB14" s="58"/>
    </row>
    <row r="15" spans="1:28" ht="22.9" customHeight="1" x14ac:dyDescent="0.2">
      <c r="A15" s="1380" t="s">
        <v>11</v>
      </c>
      <c r="B15" s="1381"/>
      <c r="C15" s="1382"/>
      <c r="D15" s="1324"/>
      <c r="E15" s="1243">
        <f>X21+X22</f>
        <v>275000</v>
      </c>
      <c r="F15" s="1243"/>
      <c r="G15" s="1243"/>
      <c r="H15" s="1244"/>
      <c r="I15" s="2"/>
      <c r="J15" s="2"/>
      <c r="K15" s="2"/>
      <c r="L15" s="2"/>
      <c r="M15" s="2"/>
      <c r="N15" s="2"/>
      <c r="O15" s="2"/>
      <c r="P15" s="2"/>
      <c r="Q15" s="62"/>
      <c r="R15" s="31"/>
      <c r="S15" s="31"/>
      <c r="U15" s="31"/>
      <c r="V15" s="31"/>
      <c r="W15" s="31"/>
      <c r="X15" s="31"/>
      <c r="Y15" s="31"/>
      <c r="Z15" s="31"/>
      <c r="AA15" s="59"/>
      <c r="AB15" s="58"/>
    </row>
    <row r="16" spans="1:28" ht="23.45" customHeight="1" thickBot="1" x14ac:dyDescent="0.25">
      <c r="A16" s="1383" t="s">
        <v>12</v>
      </c>
      <c r="B16" s="1384"/>
      <c r="C16" s="1385"/>
      <c r="D16" s="1325"/>
      <c r="E16" s="1246"/>
      <c r="F16" s="1246"/>
      <c r="G16" s="1246"/>
      <c r="H16" s="1247"/>
      <c r="I16" s="2"/>
      <c r="J16" s="2"/>
      <c r="K16" s="2"/>
      <c r="L16" s="2"/>
      <c r="M16" s="2"/>
      <c r="N16" s="2"/>
      <c r="O16" s="2"/>
      <c r="P16" s="2"/>
      <c r="Q16" s="26"/>
      <c r="S16" s="3"/>
      <c r="U16" s="3"/>
      <c r="V16" s="3"/>
      <c r="W16" s="3"/>
      <c r="X16" s="3" t="s">
        <v>36</v>
      </c>
      <c r="Z16" s="3"/>
      <c r="AA16" s="3"/>
      <c r="AB16" s="27"/>
    </row>
    <row r="17" spans="1:28" ht="23.25" x14ac:dyDescent="0.2">
      <c r="A17" s="9"/>
      <c r="B17" s="9"/>
      <c r="C17" s="9"/>
      <c r="D17" s="9"/>
      <c r="E17" s="9"/>
      <c r="F17" s="9"/>
      <c r="G17" s="9"/>
      <c r="H17" s="9"/>
      <c r="I17" s="2"/>
      <c r="J17" s="2"/>
      <c r="K17" s="2"/>
      <c r="L17" s="2"/>
      <c r="M17" s="2"/>
      <c r="N17" s="2"/>
      <c r="O17" s="2"/>
      <c r="P17" s="2"/>
      <c r="Q17" s="29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60"/>
    </row>
    <row r="18" spans="1:28" ht="14.25" x14ac:dyDescent="0.15">
      <c r="A18" s="10" t="s">
        <v>13</v>
      </c>
      <c r="B18" s="9"/>
      <c r="C18" s="9"/>
      <c r="D18" s="9"/>
      <c r="E18" s="1272">
        <f>AD31</f>
        <v>0</v>
      </c>
      <c r="F18" s="1272"/>
      <c r="G18" s="10" t="s">
        <v>14</v>
      </c>
      <c r="H18" s="9"/>
      <c r="I18" s="2"/>
      <c r="J18" s="2"/>
      <c r="K18" s="2"/>
      <c r="L18" s="2"/>
      <c r="M18" s="2"/>
      <c r="N18" s="2"/>
      <c r="O18" s="2"/>
      <c r="P18" s="2"/>
      <c r="Q18" s="1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/>
    </row>
    <row r="19" spans="1:28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55.15" customHeight="1" x14ac:dyDescent="0.25">
      <c r="A20" s="43" t="s">
        <v>15</v>
      </c>
      <c r="B20" s="43" t="s">
        <v>16</v>
      </c>
      <c r="C20" s="1330" t="s">
        <v>27</v>
      </c>
      <c r="D20" s="1331"/>
      <c r="E20" s="1331"/>
      <c r="F20" s="1331"/>
      <c r="G20" s="1332"/>
      <c r="H20" s="1330" t="s">
        <v>28</v>
      </c>
      <c r="I20" s="1331"/>
      <c r="J20" s="1332"/>
      <c r="K20" s="44" t="s">
        <v>29</v>
      </c>
      <c r="L20" s="1330" t="s">
        <v>30</v>
      </c>
      <c r="M20" s="1331"/>
      <c r="N20" s="1331"/>
      <c r="O20" s="1332"/>
      <c r="P20" s="1330" t="s">
        <v>17</v>
      </c>
      <c r="Q20" s="1331"/>
      <c r="R20" s="1331"/>
      <c r="S20" s="1332"/>
      <c r="T20" s="1330" t="s">
        <v>18</v>
      </c>
      <c r="U20" s="1331"/>
      <c r="V20" s="1331"/>
      <c r="W20" s="1332"/>
      <c r="X20" s="1330" t="s">
        <v>19</v>
      </c>
      <c r="Y20" s="1331"/>
      <c r="Z20" s="1331"/>
      <c r="AA20" s="1332"/>
      <c r="AB20" s="43" t="s">
        <v>20</v>
      </c>
    </row>
    <row r="21" spans="1:28" ht="55.15" customHeight="1" x14ac:dyDescent="0.25">
      <c r="A21" s="45">
        <v>10</v>
      </c>
      <c r="B21" s="45">
        <v>16</v>
      </c>
      <c r="C21" s="1336" t="s">
        <v>21</v>
      </c>
      <c r="D21" s="1337"/>
      <c r="E21" s="1337"/>
      <c r="F21" s="1337"/>
      <c r="G21" s="1338"/>
      <c r="H21" s="1339">
        <v>1</v>
      </c>
      <c r="I21" s="1340"/>
      <c r="J21" s="1341"/>
      <c r="K21" s="47" t="s">
        <v>22</v>
      </c>
      <c r="L21" s="1333">
        <v>100000</v>
      </c>
      <c r="M21" s="1334"/>
      <c r="N21" s="1334"/>
      <c r="O21" s="1335"/>
      <c r="P21" s="1333">
        <v>100000</v>
      </c>
      <c r="Q21" s="1334"/>
      <c r="R21" s="1334"/>
      <c r="S21" s="1335"/>
      <c r="T21" s="1333">
        <f>P21*0.1</f>
        <v>10000</v>
      </c>
      <c r="U21" s="1334"/>
      <c r="V21" s="1334"/>
      <c r="W21" s="1335"/>
      <c r="X21" s="1333">
        <f>P21+T21</f>
        <v>110000</v>
      </c>
      <c r="Y21" s="1334"/>
      <c r="Z21" s="1334"/>
      <c r="AA21" s="1335"/>
      <c r="AB21" s="48">
        <v>0.1</v>
      </c>
    </row>
    <row r="22" spans="1:28" ht="55.15" customHeight="1" x14ac:dyDescent="0.25">
      <c r="A22" s="45">
        <v>10</v>
      </c>
      <c r="B22" s="45">
        <v>16</v>
      </c>
      <c r="C22" s="1336" t="s">
        <v>21</v>
      </c>
      <c r="D22" s="1337"/>
      <c r="E22" s="1337"/>
      <c r="F22" s="1337"/>
      <c r="G22" s="1338"/>
      <c r="H22" s="1339">
        <v>1</v>
      </c>
      <c r="I22" s="1340"/>
      <c r="J22" s="1341"/>
      <c r="K22" s="46" t="s">
        <v>22</v>
      </c>
      <c r="L22" s="1333">
        <v>150000</v>
      </c>
      <c r="M22" s="1334"/>
      <c r="N22" s="1334"/>
      <c r="O22" s="1335"/>
      <c r="P22" s="1333">
        <v>150000</v>
      </c>
      <c r="Q22" s="1334"/>
      <c r="R22" s="1334"/>
      <c r="S22" s="1335"/>
      <c r="T22" s="1333">
        <f>P22*0.1</f>
        <v>15000</v>
      </c>
      <c r="U22" s="1334"/>
      <c r="V22" s="1334"/>
      <c r="W22" s="1335"/>
      <c r="X22" s="1333">
        <f>P22+T22</f>
        <v>165000</v>
      </c>
      <c r="Y22" s="1334"/>
      <c r="Z22" s="1334"/>
      <c r="AA22" s="1335"/>
      <c r="AB22" s="48">
        <v>0.1</v>
      </c>
    </row>
    <row r="23" spans="1:28" ht="55.15" customHeight="1" x14ac:dyDescent="0.25">
      <c r="A23" s="49"/>
      <c r="B23" s="49"/>
      <c r="C23" s="1345"/>
      <c r="D23" s="1346"/>
      <c r="E23" s="1346"/>
      <c r="F23" s="1346"/>
      <c r="G23" s="1347"/>
      <c r="H23" s="1345"/>
      <c r="I23" s="1346"/>
      <c r="J23" s="1347"/>
      <c r="K23" s="50"/>
      <c r="L23" s="1342"/>
      <c r="M23" s="1343"/>
      <c r="N23" s="1343"/>
      <c r="O23" s="1344"/>
      <c r="P23" s="1342"/>
      <c r="Q23" s="1343"/>
      <c r="R23" s="1343"/>
      <c r="S23" s="1344"/>
      <c r="T23" s="1342"/>
      <c r="U23" s="1343"/>
      <c r="V23" s="1343"/>
      <c r="W23" s="1344"/>
      <c r="X23" s="1342"/>
      <c r="Y23" s="1343"/>
      <c r="Z23" s="1343"/>
      <c r="AA23" s="1344"/>
      <c r="AB23" s="51"/>
    </row>
    <row r="24" spans="1:28" ht="55.15" customHeight="1" x14ac:dyDescent="0.25">
      <c r="A24" s="49"/>
      <c r="B24" s="49"/>
      <c r="C24" s="1345"/>
      <c r="D24" s="1346"/>
      <c r="E24" s="1346"/>
      <c r="F24" s="1346"/>
      <c r="G24" s="1347"/>
      <c r="H24" s="1345"/>
      <c r="I24" s="1346"/>
      <c r="J24" s="1347"/>
      <c r="K24" s="50"/>
      <c r="L24" s="1342"/>
      <c r="M24" s="1343"/>
      <c r="N24" s="1343"/>
      <c r="O24" s="1344"/>
      <c r="P24" s="1342"/>
      <c r="Q24" s="1343"/>
      <c r="R24" s="1343"/>
      <c r="S24" s="1344"/>
      <c r="T24" s="1342"/>
      <c r="U24" s="1343"/>
      <c r="V24" s="1343"/>
      <c r="W24" s="1344"/>
      <c r="X24" s="1342"/>
      <c r="Y24" s="1343"/>
      <c r="Z24" s="1343"/>
      <c r="AA24" s="1344"/>
      <c r="AB24" s="51"/>
    </row>
    <row r="25" spans="1:28" ht="55.15" customHeight="1" x14ac:dyDescent="0.15">
      <c r="A25" s="14"/>
      <c r="B25" s="14"/>
      <c r="C25" s="1351"/>
      <c r="D25" s="1352"/>
      <c r="E25" s="1352"/>
      <c r="F25" s="1352"/>
      <c r="G25" s="1353"/>
      <c r="H25" s="1351"/>
      <c r="I25" s="1352"/>
      <c r="J25" s="1353"/>
      <c r="K25" s="15"/>
      <c r="L25" s="1348"/>
      <c r="M25" s="1349"/>
      <c r="N25" s="1349"/>
      <c r="O25" s="1350"/>
      <c r="P25" s="1348"/>
      <c r="Q25" s="1349"/>
      <c r="R25" s="1349"/>
      <c r="S25" s="1350"/>
      <c r="T25" s="1348"/>
      <c r="U25" s="1349"/>
      <c r="V25" s="1349"/>
      <c r="W25" s="1350"/>
      <c r="X25" s="1348"/>
      <c r="Y25" s="1349"/>
      <c r="Z25" s="1349"/>
      <c r="AA25" s="1350"/>
      <c r="AB25" s="16"/>
    </row>
    <row r="26" spans="1:28" ht="55.15" customHeight="1" x14ac:dyDescent="0.15">
      <c r="A26" s="14"/>
      <c r="B26" s="14"/>
      <c r="C26" s="1351"/>
      <c r="D26" s="1352"/>
      <c r="E26" s="1352"/>
      <c r="F26" s="1352"/>
      <c r="G26" s="1353"/>
      <c r="H26" s="1351"/>
      <c r="I26" s="1352"/>
      <c r="J26" s="1353"/>
      <c r="K26" s="15"/>
      <c r="L26" s="1348"/>
      <c r="M26" s="1349"/>
      <c r="N26" s="1349"/>
      <c r="O26" s="1350"/>
      <c r="P26" s="1348"/>
      <c r="Q26" s="1349"/>
      <c r="R26" s="1349"/>
      <c r="S26" s="1350"/>
      <c r="T26" s="1348"/>
      <c r="U26" s="1349"/>
      <c r="V26" s="1349"/>
      <c r="W26" s="1350"/>
      <c r="X26" s="1348"/>
      <c r="Y26" s="1349"/>
      <c r="Z26" s="1349"/>
      <c r="AA26" s="1350"/>
      <c r="AB26" s="16"/>
    </row>
    <row r="27" spans="1:28" ht="55.15" customHeight="1" x14ac:dyDescent="0.15">
      <c r="A27" s="14"/>
      <c r="B27" s="14"/>
      <c r="C27" s="1351"/>
      <c r="D27" s="1352"/>
      <c r="E27" s="1352"/>
      <c r="F27" s="1352"/>
      <c r="G27" s="1353"/>
      <c r="H27" s="1351"/>
      <c r="I27" s="1352"/>
      <c r="J27" s="1353"/>
      <c r="K27" s="15"/>
      <c r="L27" s="1348"/>
      <c r="M27" s="1349"/>
      <c r="N27" s="1349"/>
      <c r="O27" s="1350"/>
      <c r="P27" s="1348"/>
      <c r="Q27" s="1349"/>
      <c r="R27" s="1349"/>
      <c r="S27" s="1350"/>
      <c r="T27" s="1348"/>
      <c r="U27" s="1349"/>
      <c r="V27" s="1349"/>
      <c r="W27" s="1350"/>
      <c r="X27" s="1348"/>
      <c r="Y27" s="1349"/>
      <c r="Z27" s="1349"/>
      <c r="AA27" s="1350"/>
      <c r="AB27" s="16"/>
    </row>
    <row r="28" spans="1:28" ht="17.4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8"/>
      <c r="N28" s="18"/>
      <c r="O28" s="18"/>
      <c r="P28" s="22"/>
      <c r="Q28" s="22"/>
      <c r="R28" s="22"/>
      <c r="S28" s="22"/>
      <c r="T28" s="18"/>
      <c r="U28" s="18"/>
      <c r="V28" s="18"/>
      <c r="W28" s="18"/>
      <c r="X28" s="18"/>
      <c r="Y28" s="18"/>
      <c r="Z28" s="18"/>
      <c r="AA28" s="18"/>
      <c r="AB28" s="2"/>
    </row>
    <row r="29" spans="1:28" ht="40.15" customHeight="1" thickBo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18"/>
      <c r="N29" s="18"/>
      <c r="O29" s="18"/>
      <c r="P29" s="23"/>
      <c r="Q29" s="23"/>
      <c r="R29" s="23"/>
      <c r="S29" s="23"/>
      <c r="T29" s="1360" t="s">
        <v>35</v>
      </c>
      <c r="U29" s="1360"/>
      <c r="V29" s="1360"/>
      <c r="W29" s="1360"/>
      <c r="X29" s="1360" t="s">
        <v>34</v>
      </c>
      <c r="Y29" s="1360"/>
      <c r="Z29" s="1360"/>
      <c r="AA29" s="1360"/>
      <c r="AB29" s="2"/>
    </row>
    <row r="30" spans="1:28" ht="53.45" customHeight="1" x14ac:dyDescent="0.15">
      <c r="A30" s="19"/>
      <c r="B30" s="20"/>
      <c r="C30" s="20"/>
      <c r="D30" s="2"/>
      <c r="E30" s="2"/>
      <c r="F30" s="20"/>
      <c r="G30" s="2"/>
      <c r="H30" s="20"/>
      <c r="I30" s="2"/>
      <c r="J30" s="2"/>
      <c r="K30" s="19"/>
      <c r="L30" s="2"/>
      <c r="M30" s="2"/>
      <c r="N30" s="2"/>
      <c r="O30" s="2"/>
      <c r="P30" s="1280" t="s">
        <v>23</v>
      </c>
      <c r="Q30" s="1281"/>
      <c r="R30" s="1281"/>
      <c r="S30" s="1282"/>
      <c r="T30" s="1361">
        <f>SUM(T21:W27)</f>
        <v>25000</v>
      </c>
      <c r="U30" s="1362"/>
      <c r="V30" s="1362"/>
      <c r="W30" s="1363"/>
      <c r="X30" s="1372">
        <f>SUM(X21:AA27)</f>
        <v>275000</v>
      </c>
      <c r="Y30" s="1362"/>
      <c r="Z30" s="1362"/>
      <c r="AA30" s="1373"/>
      <c r="AB30" s="2"/>
    </row>
    <row r="31" spans="1:28" ht="55.15" customHeight="1" x14ac:dyDescent="0.15">
      <c r="A31" s="25"/>
      <c r="B31" s="20"/>
      <c r="C31" s="20"/>
      <c r="D31" s="2"/>
      <c r="E31" s="2"/>
      <c r="F31" s="20"/>
      <c r="G31" s="20"/>
      <c r="H31" s="2"/>
      <c r="I31" s="2"/>
      <c r="J31" s="2"/>
      <c r="K31" s="19"/>
      <c r="L31" s="2"/>
      <c r="M31" s="2"/>
      <c r="N31" s="2"/>
      <c r="O31" s="2"/>
      <c r="P31" s="1283" t="s">
        <v>24</v>
      </c>
      <c r="Q31" s="1258"/>
      <c r="R31" s="1258"/>
      <c r="S31" s="1284"/>
      <c r="T31" s="1364"/>
      <c r="U31" s="1365"/>
      <c r="V31" s="1365"/>
      <c r="W31" s="1366"/>
      <c r="X31" s="1374"/>
      <c r="Y31" s="1365"/>
      <c r="Z31" s="1365"/>
      <c r="AA31" s="1375"/>
      <c r="AB31" s="2"/>
    </row>
    <row r="32" spans="1:28" ht="55.15" customHeight="1" thickBot="1" x14ac:dyDescent="0.2">
      <c r="A32" s="25"/>
      <c r="B32" s="72" t="s">
        <v>26</v>
      </c>
      <c r="D32" s="2"/>
      <c r="E32" s="2"/>
      <c r="F32" s="20"/>
      <c r="G32" s="20"/>
      <c r="H32" s="2"/>
      <c r="I32" s="2"/>
      <c r="J32" s="2"/>
      <c r="K32" s="19"/>
      <c r="L32" s="2"/>
      <c r="M32" s="2"/>
      <c r="N32" s="2"/>
      <c r="O32" s="2"/>
      <c r="P32" s="1285" t="s">
        <v>25</v>
      </c>
      <c r="Q32" s="1286"/>
      <c r="R32" s="1286"/>
      <c r="S32" s="1287"/>
      <c r="T32" s="1357"/>
      <c r="U32" s="1358"/>
      <c r="V32" s="1358"/>
      <c r="W32" s="1359"/>
      <c r="X32" s="1370"/>
      <c r="Y32" s="1358"/>
      <c r="Z32" s="1358"/>
      <c r="AA32" s="1371"/>
      <c r="AB32" s="2"/>
    </row>
    <row r="33" spans="1:28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15">
      <c r="A34" s="66"/>
      <c r="B34" s="66"/>
      <c r="C34" s="6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67"/>
      <c r="T34" s="67"/>
      <c r="U34" s="67"/>
      <c r="V34" s="67"/>
      <c r="W34" s="67"/>
      <c r="X34" s="67"/>
      <c r="Y34" s="67"/>
      <c r="Z34" s="67"/>
      <c r="AA34" s="67"/>
      <c r="AB34" s="67"/>
    </row>
    <row r="35" spans="1:28" x14ac:dyDescent="0.15">
      <c r="A35" s="68"/>
      <c r="B35" s="69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67"/>
      <c r="T35" s="67"/>
      <c r="U35" s="67"/>
      <c r="V35" s="67"/>
      <c r="W35" s="67"/>
      <c r="X35" s="67"/>
      <c r="Y35" s="67"/>
      <c r="Z35" s="67"/>
      <c r="AA35" s="67"/>
      <c r="AB35" s="67"/>
    </row>
    <row r="36" spans="1:28" x14ac:dyDescent="0.15">
      <c r="A36" s="68"/>
      <c r="B36" s="70"/>
      <c r="C36" s="1260"/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1260"/>
      <c r="Q36" s="1260"/>
      <c r="R36" s="1260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x14ac:dyDescent="0.15">
      <c r="A37" s="68"/>
      <c r="B37" s="70"/>
      <c r="C37" s="1260"/>
      <c r="D37" s="1260"/>
      <c r="E37" s="1260"/>
      <c r="F37" s="1260"/>
      <c r="G37" s="1260"/>
      <c r="H37" s="1260"/>
      <c r="I37" s="1260"/>
      <c r="J37" s="1260"/>
      <c r="K37" s="1260"/>
      <c r="L37" s="1260"/>
      <c r="M37" s="1260"/>
      <c r="N37" s="1260"/>
      <c r="O37" s="1260"/>
      <c r="P37" s="1260"/>
      <c r="Q37" s="1260"/>
      <c r="R37" s="1260"/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x14ac:dyDescent="0.15">
      <c r="A38" s="68"/>
      <c r="B38" s="69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x14ac:dyDescent="0.15">
      <c r="A39" s="68"/>
      <c r="B39" s="69"/>
      <c r="C39" s="1260"/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1260"/>
      <c r="O39" s="1260"/>
      <c r="P39" s="1260"/>
      <c r="Q39" s="1260"/>
      <c r="R39" s="1260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x14ac:dyDescent="0.15">
      <c r="A40" s="68"/>
      <c r="B40" s="69"/>
      <c r="C40" s="1260"/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0"/>
      <c r="P40" s="1260"/>
      <c r="Q40" s="1260"/>
      <c r="R40" s="1260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28" x14ac:dyDescent="0.15">
      <c r="A41" s="68"/>
      <c r="B41" s="69"/>
      <c r="C41" s="1260"/>
      <c r="D41" s="1260"/>
      <c r="E41" s="1260"/>
      <c r="F41" s="1260"/>
      <c r="G41" s="1260"/>
      <c r="H41" s="1260"/>
      <c r="I41" s="1260"/>
      <c r="J41" s="1260"/>
      <c r="K41" s="1260"/>
      <c r="L41" s="1260"/>
      <c r="M41" s="1260"/>
      <c r="N41" s="1260"/>
      <c r="O41" s="1260"/>
      <c r="P41" s="1260"/>
      <c r="Q41" s="1260"/>
      <c r="R41" s="1260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 x14ac:dyDescent="0.15">
      <c r="A42" s="2"/>
      <c r="B42" s="71"/>
      <c r="C42" s="1261"/>
      <c r="D42" s="1261"/>
      <c r="E42" s="1261"/>
      <c r="F42" s="1261"/>
      <c r="G42" s="1261"/>
      <c r="H42" s="1261"/>
      <c r="I42" s="1261"/>
      <c r="J42" s="1261"/>
      <c r="K42" s="1261"/>
      <c r="L42" s="1261"/>
      <c r="M42" s="1261"/>
      <c r="N42" s="1261"/>
      <c r="O42" s="1261"/>
      <c r="P42" s="1261"/>
      <c r="Q42" s="1261"/>
      <c r="R42" s="1261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x14ac:dyDescent="0.1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"/>
      <c r="T44" s="2"/>
      <c r="U44" s="2"/>
      <c r="V44" s="2"/>
      <c r="W44" s="2"/>
      <c r="X44" s="2"/>
      <c r="Y44" s="2"/>
      <c r="Z44" s="2"/>
      <c r="AA44" s="2"/>
      <c r="AB44" s="2"/>
    </row>
  </sheetData>
  <mergeCells count="80">
    <mergeCell ref="C23:G23"/>
    <mergeCell ref="H23:J23"/>
    <mergeCell ref="L23:O23"/>
    <mergeCell ref="P23:S23"/>
    <mergeCell ref="T23:W23"/>
    <mergeCell ref="X23:AA23"/>
    <mergeCell ref="P30:S30"/>
    <mergeCell ref="T30:W30"/>
    <mergeCell ref="X30:AA30"/>
    <mergeCell ref="P31:S31"/>
    <mergeCell ref="T31:W31"/>
    <mergeCell ref="X31:AA31"/>
    <mergeCell ref="X27:AA27"/>
    <mergeCell ref="T29:W29"/>
    <mergeCell ref="X29:AA29"/>
    <mergeCell ref="X26:AA26"/>
    <mergeCell ref="X24:AA24"/>
    <mergeCell ref="X25:AA25"/>
    <mergeCell ref="C27:G27"/>
    <mergeCell ref="H27:J27"/>
    <mergeCell ref="L27:O27"/>
    <mergeCell ref="P27:S27"/>
    <mergeCell ref="T27:W27"/>
    <mergeCell ref="C42:R42"/>
    <mergeCell ref="P32:S32"/>
    <mergeCell ref="T32:W32"/>
    <mergeCell ref="X32:AA32"/>
    <mergeCell ref="C35:R35"/>
    <mergeCell ref="C36:R36"/>
    <mergeCell ref="C37:R37"/>
    <mergeCell ref="C41:R41"/>
    <mergeCell ref="C40:R40"/>
    <mergeCell ref="C39:R39"/>
    <mergeCell ref="C38:R38"/>
    <mergeCell ref="C26:G26"/>
    <mergeCell ref="H26:J26"/>
    <mergeCell ref="L26:O26"/>
    <mergeCell ref="P26:S26"/>
    <mergeCell ref="T26:W26"/>
    <mergeCell ref="T20:W20"/>
    <mergeCell ref="X20:AA20"/>
    <mergeCell ref="X22:AA22"/>
    <mergeCell ref="C21:G21"/>
    <mergeCell ref="H21:J21"/>
    <mergeCell ref="L21:O21"/>
    <mergeCell ref="P21:S21"/>
    <mergeCell ref="T21:W21"/>
    <mergeCell ref="X21:AA21"/>
    <mergeCell ref="C22:G22"/>
    <mergeCell ref="H22:J22"/>
    <mergeCell ref="L22:O22"/>
    <mergeCell ref="P22:S22"/>
    <mergeCell ref="T22:W22"/>
    <mergeCell ref="E18:F18"/>
    <mergeCell ref="C20:G20"/>
    <mergeCell ref="H20:J20"/>
    <mergeCell ref="L20:O20"/>
    <mergeCell ref="P20:S20"/>
    <mergeCell ref="A10:G10"/>
    <mergeCell ref="Q6:V6"/>
    <mergeCell ref="A15:C15"/>
    <mergeCell ref="D15:D16"/>
    <mergeCell ref="E15:H16"/>
    <mergeCell ref="A16:C16"/>
    <mergeCell ref="A1:AB1"/>
    <mergeCell ref="A3:E4"/>
    <mergeCell ref="A5:E5"/>
    <mergeCell ref="S4:T4"/>
    <mergeCell ref="W3:X3"/>
    <mergeCell ref="Q5:V5"/>
    <mergeCell ref="C25:G25"/>
    <mergeCell ref="H25:J25"/>
    <mergeCell ref="L25:O25"/>
    <mergeCell ref="P25:S25"/>
    <mergeCell ref="T25:W25"/>
    <mergeCell ref="C24:G24"/>
    <mergeCell ref="H24:J24"/>
    <mergeCell ref="L24:O24"/>
    <mergeCell ref="P24:S24"/>
    <mergeCell ref="T24:W24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5" fitToWidth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F22C-13EC-48CE-8881-9781EEAD5FF1}">
  <sheetPr codeName="Sheet6"/>
  <dimension ref="A1"/>
  <sheetViews>
    <sheetView workbookViewId="0">
      <selection activeCell="V29" sqref="V29:X29"/>
    </sheetView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24</vt:i4>
      </vt:variant>
    </vt:vector>
  </HeadingPairs>
  <TitlesOfParts>
    <vt:vector size="50" baseType="lpstr">
      <vt:lpstr>作成中</vt:lpstr>
      <vt:lpstr>作成中(備考あり)</vt:lpstr>
      <vt:lpstr>【履歴】請求書</vt:lpstr>
      <vt:lpstr>請求書</vt:lpstr>
      <vt:lpstr>請求書（2枚目あり）</vt:lpstr>
      <vt:lpstr>請求書(新フォーマット①)</vt:lpstr>
      <vt:lpstr>請求書(新フォーマット②)訂正前</vt:lpstr>
      <vt:lpstr>請求書(新フォーマット③</vt:lpstr>
      <vt:lpstr>請求書(新フォーマット④</vt:lpstr>
      <vt:lpstr>請求書(新フォーマット③) </vt:lpstr>
      <vt:lpstr>請求書(新フォーマット④)</vt:lpstr>
      <vt:lpstr>記入例①</vt:lpstr>
      <vt:lpstr>【再発行】請求書(新フォーマット)</vt:lpstr>
      <vt:lpstr>記入例②</vt:lpstr>
      <vt:lpstr>記入例③ 別紙明細</vt:lpstr>
      <vt:lpstr>【入力用】指定請求書</vt:lpstr>
      <vt:lpstr>【入力用】別紙明細</vt:lpstr>
      <vt:lpstr>リスト</vt:lpstr>
      <vt:lpstr>【説明会用】請求書(新フォーマット②)</vt:lpstr>
      <vt:lpstr>【説明会用修正】請求書(新フォーマット②)</vt:lpstr>
      <vt:lpstr>【説明会用ＮＥＴ対応】請求書(新フォーマット②) </vt:lpstr>
      <vt:lpstr>Sheet1 (3)</vt:lpstr>
      <vt:lpstr>Sheet1 (4)</vt:lpstr>
      <vt:lpstr>Sheet1 (2)</vt:lpstr>
      <vt:lpstr>Sheet1</vt:lpstr>
      <vt:lpstr>Sheet2</vt:lpstr>
      <vt:lpstr>'【再発行】請求書(新フォーマット)'!Print_Area</vt:lpstr>
      <vt:lpstr>'【説明会用】請求書(新フォーマット②)'!Print_Area</vt:lpstr>
      <vt:lpstr>'【説明会用ＮＥＴ対応】請求書(新フォーマット②) '!Print_Area</vt:lpstr>
      <vt:lpstr>'【説明会用修正】請求書(新フォーマット②)'!Print_Area</vt:lpstr>
      <vt:lpstr>【入力用】指定請求書!Print_Area</vt:lpstr>
      <vt:lpstr>【入力用】別紙明細!Print_Area</vt:lpstr>
      <vt:lpstr>【履歴】請求書!Print_Area</vt:lpstr>
      <vt:lpstr>Sheet1!Print_Area</vt:lpstr>
      <vt:lpstr>'Sheet1 (2)'!Print_Area</vt:lpstr>
      <vt:lpstr>'Sheet1 (3)'!Print_Area</vt:lpstr>
      <vt:lpstr>'Sheet1 (4)'!Print_Area</vt:lpstr>
      <vt:lpstr>記入例①!Print_Area</vt:lpstr>
      <vt:lpstr>記入例②!Print_Area</vt:lpstr>
      <vt:lpstr>'記入例③ 別紙明細'!Print_Area</vt:lpstr>
      <vt:lpstr>作成中!Print_Area</vt:lpstr>
      <vt:lpstr>'作成中(備考あり)'!Print_Area</vt:lpstr>
      <vt:lpstr>請求書!Print_Area</vt:lpstr>
      <vt:lpstr>'請求書（2枚目あり）'!Print_Area</vt:lpstr>
      <vt:lpstr>'請求書(新フォーマット①)'!Print_Area</vt:lpstr>
      <vt:lpstr>'請求書(新フォーマット②)訂正前'!Print_Area</vt:lpstr>
      <vt:lpstr>'請求書(新フォーマット③'!Print_Area</vt:lpstr>
      <vt:lpstr>'請求書(新フォーマット③) '!Print_Area</vt:lpstr>
      <vt:lpstr>'請求書(新フォーマット④'!Print_Area</vt:lpstr>
      <vt:lpstr>'請求書(新フォーマット④)'!Print_Area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2023-09-08T06:24:49Z</cp:lastPrinted>
  <dcterms:created xsi:type="dcterms:W3CDTF">2023-05-25T08:02:55Z</dcterms:created>
  <dcterms:modified xsi:type="dcterms:W3CDTF">2023-09-11T04:17:11Z</dcterms:modified>
</cp:coreProperties>
</file>